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1720" windowHeight="12330"/>
  </bookViews>
  <sheets>
    <sheet name="71" sheetId="6" r:id="rId1"/>
  </sheets>
  <definedNames>
    <definedName name="_xlnm.Print_Area" localSheetId="0">'71'!$A$1:$R$185</definedName>
  </definedNames>
  <calcPr calcId="125725" refMode="R1C1"/>
</workbook>
</file>

<file path=xl/calcChain.xml><?xml version="1.0" encoding="utf-8"?>
<calcChain xmlns="http://schemas.openxmlformats.org/spreadsheetml/2006/main">
  <c r="H45" i="6"/>
  <c r="I45"/>
  <c r="J45"/>
  <c r="K45"/>
  <c r="L45"/>
  <c r="M45"/>
  <c r="N45"/>
  <c r="O45"/>
  <c r="P45"/>
  <c r="Q45"/>
  <c r="R45"/>
  <c r="G45"/>
  <c r="H38"/>
  <c r="I38"/>
  <c r="J38"/>
  <c r="K38"/>
  <c r="L38"/>
  <c r="M38"/>
  <c r="N38"/>
  <c r="O38"/>
  <c r="P38"/>
  <c r="Q38"/>
  <c r="R38"/>
  <c r="G38"/>
  <c r="H172" l="1"/>
  <c r="I172"/>
  <c r="J172"/>
  <c r="K172"/>
  <c r="L172"/>
  <c r="M172"/>
  <c r="N172"/>
  <c r="O172"/>
  <c r="P172"/>
  <c r="Q172"/>
  <c r="R172"/>
  <c r="G172"/>
  <c r="H162" l="1"/>
  <c r="I162"/>
  <c r="J162"/>
  <c r="K162"/>
  <c r="L162"/>
  <c r="M162"/>
  <c r="N162"/>
  <c r="O162"/>
  <c r="P162"/>
  <c r="Q162"/>
  <c r="R162"/>
  <c r="G162"/>
  <c r="H179" l="1"/>
  <c r="I179"/>
  <c r="J179"/>
  <c r="K179"/>
  <c r="L179"/>
  <c r="M179"/>
  <c r="N179"/>
  <c r="O179"/>
  <c r="P179"/>
  <c r="Q179"/>
  <c r="R179"/>
  <c r="G179"/>
  <c r="H140"/>
  <c r="I140"/>
  <c r="J140"/>
  <c r="K140"/>
  <c r="L140"/>
  <c r="M140"/>
  <c r="N140"/>
  <c r="O140"/>
  <c r="P140"/>
  <c r="Q140"/>
  <c r="R140"/>
  <c r="G140"/>
  <c r="H104"/>
  <c r="I104"/>
  <c r="J104"/>
  <c r="K104"/>
  <c r="L104"/>
  <c r="M104"/>
  <c r="N104"/>
  <c r="O104"/>
  <c r="P104"/>
  <c r="Q104"/>
  <c r="R104"/>
  <c r="G104"/>
  <c r="H181" l="1"/>
  <c r="I181"/>
  <c r="J181"/>
  <c r="K181"/>
  <c r="L181"/>
  <c r="M181"/>
  <c r="N181"/>
  <c r="O181"/>
  <c r="P181"/>
  <c r="Q181"/>
  <c r="R181"/>
  <c r="G181"/>
  <c r="H148"/>
  <c r="I148"/>
  <c r="J148"/>
  <c r="K148"/>
  <c r="L148"/>
  <c r="M148"/>
  <c r="N148"/>
  <c r="O148"/>
  <c r="P148"/>
  <c r="Q148"/>
  <c r="R148"/>
  <c r="G148"/>
  <c r="H113"/>
  <c r="I113"/>
  <c r="J113"/>
  <c r="K113"/>
  <c r="L113"/>
  <c r="M113"/>
  <c r="N113"/>
  <c r="O113"/>
  <c r="P113"/>
  <c r="Q113"/>
  <c r="R113"/>
  <c r="G113"/>
  <c r="H81"/>
  <c r="I81"/>
  <c r="J81"/>
  <c r="K81"/>
  <c r="L81"/>
  <c r="M81"/>
  <c r="N81"/>
  <c r="O81"/>
  <c r="P81"/>
  <c r="Q81"/>
  <c r="R81"/>
  <c r="G81"/>
  <c r="H53"/>
  <c r="I53"/>
  <c r="J53"/>
  <c r="K53"/>
  <c r="L53"/>
  <c r="M53"/>
  <c r="N53"/>
  <c r="O53"/>
  <c r="P53"/>
  <c r="Q53"/>
  <c r="R53"/>
  <c r="H27"/>
  <c r="I27"/>
  <c r="J27"/>
  <c r="K27"/>
  <c r="L27"/>
  <c r="M27"/>
  <c r="N27"/>
  <c r="O27"/>
  <c r="P27"/>
  <c r="Q27"/>
  <c r="R27"/>
  <c r="H12" l="1"/>
  <c r="I12"/>
  <c r="J12"/>
  <c r="K12"/>
  <c r="L12"/>
  <c r="M12"/>
  <c r="N12"/>
  <c r="O12"/>
  <c r="P12"/>
  <c r="Q12"/>
  <c r="R12"/>
  <c r="G12"/>
  <c r="H127"/>
  <c r="I127"/>
  <c r="J127"/>
  <c r="K127"/>
  <c r="L127"/>
  <c r="M127"/>
  <c r="N127"/>
  <c r="O127"/>
  <c r="P127"/>
  <c r="Q127"/>
  <c r="R127"/>
  <c r="G127"/>
  <c r="G53" l="1"/>
  <c r="H133" l="1"/>
  <c r="I133"/>
  <c r="J133"/>
  <c r="K133"/>
  <c r="L133"/>
  <c r="M133"/>
  <c r="N133"/>
  <c r="O133"/>
  <c r="P133"/>
  <c r="Q133"/>
  <c r="R133"/>
  <c r="G133"/>
  <c r="H99"/>
  <c r="H21" s="1"/>
  <c r="I99"/>
  <c r="I21" s="1"/>
  <c r="J99"/>
  <c r="J21" s="1"/>
  <c r="K99"/>
  <c r="K21" s="1"/>
  <c r="L99"/>
  <c r="L21" s="1"/>
  <c r="M99"/>
  <c r="M21" s="1"/>
  <c r="N99"/>
  <c r="N21" s="1"/>
  <c r="O99"/>
  <c r="O21" s="1"/>
  <c r="P99"/>
  <c r="P21" s="1"/>
  <c r="Q99"/>
  <c r="Q21" s="1"/>
  <c r="R99"/>
  <c r="R21" s="1"/>
  <c r="G99"/>
  <c r="G21" s="1"/>
  <c r="G93"/>
  <c r="H79"/>
  <c r="I79"/>
  <c r="J79"/>
  <c r="K79"/>
  <c r="L79"/>
  <c r="M79"/>
  <c r="N79"/>
  <c r="O79"/>
  <c r="P79"/>
  <c r="Q79"/>
  <c r="R79"/>
  <c r="G79"/>
  <c r="H76"/>
  <c r="I76"/>
  <c r="J76"/>
  <c r="K76"/>
  <c r="L76"/>
  <c r="M76"/>
  <c r="N76"/>
  <c r="O76"/>
  <c r="P76"/>
  <c r="Q76"/>
  <c r="R76"/>
  <c r="G76"/>
  <c r="H69"/>
  <c r="I69"/>
  <c r="J69"/>
  <c r="K69"/>
  <c r="L69"/>
  <c r="M69"/>
  <c r="N69"/>
  <c r="O69"/>
  <c r="P69"/>
  <c r="Q69"/>
  <c r="R69"/>
  <c r="G69"/>
  <c r="H63"/>
  <c r="I63"/>
  <c r="J63"/>
  <c r="K63"/>
  <c r="L63"/>
  <c r="M63"/>
  <c r="N63"/>
  <c r="O63"/>
  <c r="P63"/>
  <c r="Q63"/>
  <c r="R63"/>
  <c r="G63"/>
  <c r="R175" l="1"/>
  <c r="R184" s="1"/>
  <c r="Q175"/>
  <c r="Q184" s="1"/>
  <c r="P175"/>
  <c r="P184" s="1"/>
  <c r="O175"/>
  <c r="O184" s="1"/>
  <c r="N175"/>
  <c r="N184" s="1"/>
  <c r="M175"/>
  <c r="M184" s="1"/>
  <c r="L175"/>
  <c r="L184" s="1"/>
  <c r="K175"/>
  <c r="K184" s="1"/>
  <c r="J175"/>
  <c r="J184" s="1"/>
  <c r="I175"/>
  <c r="I184" s="1"/>
  <c r="H175"/>
  <c r="H184" s="1"/>
  <c r="G175"/>
  <c r="G184" s="1"/>
  <c r="R146"/>
  <c r="Q146"/>
  <c r="P146"/>
  <c r="O146"/>
  <c r="N146"/>
  <c r="L146"/>
  <c r="K146"/>
  <c r="J146"/>
  <c r="I146"/>
  <c r="G146"/>
  <c r="R143"/>
  <c r="Q143"/>
  <c r="P143"/>
  <c r="O143"/>
  <c r="N143"/>
  <c r="M143"/>
  <c r="M150" s="1"/>
  <c r="L143"/>
  <c r="K143"/>
  <c r="J143"/>
  <c r="I143"/>
  <c r="H143"/>
  <c r="G143"/>
  <c r="H150"/>
  <c r="R110"/>
  <c r="Q110"/>
  <c r="P110"/>
  <c r="O110"/>
  <c r="N110"/>
  <c r="L110"/>
  <c r="K110"/>
  <c r="R108"/>
  <c r="Q108"/>
  <c r="P108"/>
  <c r="O108"/>
  <c r="N108"/>
  <c r="M108"/>
  <c r="L108"/>
  <c r="K108"/>
  <c r="J108"/>
  <c r="I108"/>
  <c r="H108"/>
  <c r="G108"/>
  <c r="R93"/>
  <c r="Q93"/>
  <c r="P93"/>
  <c r="O93"/>
  <c r="N93"/>
  <c r="M93"/>
  <c r="L93"/>
  <c r="K93"/>
  <c r="J93"/>
  <c r="I93"/>
  <c r="H93"/>
  <c r="R73"/>
  <c r="R83" s="1"/>
  <c r="Q73"/>
  <c r="Q83" s="1"/>
  <c r="P73"/>
  <c r="P83" s="1"/>
  <c r="O73"/>
  <c r="O83" s="1"/>
  <c r="N73"/>
  <c r="N83" s="1"/>
  <c r="M73"/>
  <c r="M83" s="1"/>
  <c r="L73"/>
  <c r="L83" s="1"/>
  <c r="K73"/>
  <c r="K83" s="1"/>
  <c r="J73"/>
  <c r="J83" s="1"/>
  <c r="J84" s="1"/>
  <c r="I73"/>
  <c r="I83" s="1"/>
  <c r="H73"/>
  <c r="H83" s="1"/>
  <c r="G73"/>
  <c r="G83" s="1"/>
  <c r="R51"/>
  <c r="Q51"/>
  <c r="P51"/>
  <c r="O51"/>
  <c r="N51"/>
  <c r="M51"/>
  <c r="L51"/>
  <c r="K51"/>
  <c r="J51"/>
  <c r="I51"/>
  <c r="H51"/>
  <c r="G51"/>
  <c r="R48"/>
  <c r="Q48"/>
  <c r="P48"/>
  <c r="O48"/>
  <c r="N48"/>
  <c r="M48"/>
  <c r="L48"/>
  <c r="K48"/>
  <c r="J48"/>
  <c r="I48"/>
  <c r="H48"/>
  <c r="G48"/>
  <c r="G27"/>
  <c r="R25"/>
  <c r="Q25"/>
  <c r="P25"/>
  <c r="O25"/>
  <c r="N25"/>
  <c r="M25"/>
  <c r="L25"/>
  <c r="K25"/>
  <c r="J25"/>
  <c r="I25"/>
  <c r="H25"/>
  <c r="G25"/>
  <c r="R17"/>
  <c r="Q17"/>
  <c r="P17"/>
  <c r="O17"/>
  <c r="N17"/>
  <c r="M17"/>
  <c r="L17"/>
  <c r="K17"/>
  <c r="J17"/>
  <c r="I17"/>
  <c r="H17"/>
  <c r="G17"/>
  <c r="G150" l="1"/>
  <c r="P29"/>
  <c r="I29"/>
  <c r="M29"/>
  <c r="Q29"/>
  <c r="H29"/>
  <c r="J29"/>
  <c r="J30" s="1"/>
  <c r="R29"/>
  <c r="L29"/>
  <c r="N29"/>
  <c r="K29"/>
  <c r="O29"/>
  <c r="G29"/>
  <c r="K150"/>
  <c r="O150"/>
  <c r="P150"/>
  <c r="L150"/>
  <c r="I150"/>
  <c r="Q150"/>
  <c r="J150"/>
  <c r="J151" s="1"/>
  <c r="N150"/>
  <c r="R150"/>
  <c r="G55"/>
  <c r="O55"/>
  <c r="H55"/>
  <c r="L55"/>
  <c r="P55"/>
  <c r="I55"/>
  <c r="M55"/>
  <c r="Q55"/>
  <c r="J55"/>
  <c r="J56" s="1"/>
  <c r="N55"/>
  <c r="R55"/>
  <c r="K55"/>
  <c r="N115"/>
  <c r="R115"/>
  <c r="Q115"/>
  <c r="H115"/>
  <c r="I115"/>
  <c r="M115"/>
  <c r="J115"/>
  <c r="J116" s="1"/>
  <c r="O115"/>
  <c r="L115"/>
  <c r="G115"/>
  <c r="K115"/>
  <c r="P115"/>
  <c r="J185"/>
</calcChain>
</file>

<file path=xl/sharedStrings.xml><?xml version="1.0" encoding="utf-8"?>
<sst xmlns="http://schemas.openxmlformats.org/spreadsheetml/2006/main" count="153" uniqueCount="103">
  <si>
    <t>Наименование  блюд</t>
  </si>
  <si>
    <t>выход</t>
  </si>
  <si>
    <t>стоимость</t>
  </si>
  <si>
    <t>ГАРНИРЫ</t>
  </si>
  <si>
    <t>НАПИТКИ</t>
  </si>
  <si>
    <t>Хлеб сельский / хлеб белый</t>
  </si>
  <si>
    <t>Итого-</t>
  </si>
  <si>
    <t>белки</t>
  </si>
  <si>
    <t>жиры</t>
  </si>
  <si>
    <t>углеводы</t>
  </si>
  <si>
    <t>ККАЛ</t>
  </si>
  <si>
    <t>180/5</t>
  </si>
  <si>
    <t>150/25</t>
  </si>
  <si>
    <t>В1</t>
  </si>
  <si>
    <t>С</t>
  </si>
  <si>
    <t>А</t>
  </si>
  <si>
    <t>Е</t>
  </si>
  <si>
    <t>Са</t>
  </si>
  <si>
    <t>Р</t>
  </si>
  <si>
    <t>Мg</t>
  </si>
  <si>
    <t>Fe</t>
  </si>
  <si>
    <t>Фрукты (апельсины, яблоки)</t>
  </si>
  <si>
    <t>ХОЛОДНЫЕ  ЗАКУСКИ (на выбор)</t>
  </si>
  <si>
    <t>Сок фрутовый (разливной)</t>
  </si>
  <si>
    <t>ВТОРЫЕ  БЛЮДА (на выбор)</t>
  </si>
  <si>
    <t>ГАРНИР</t>
  </si>
  <si>
    <t>НАПИТОК</t>
  </si>
  <si>
    <t>Курочка запеченная</t>
  </si>
  <si>
    <t>200/15</t>
  </si>
  <si>
    <t>1-ий день (понедельник)</t>
  </si>
  <si>
    <t>2-ой день (вторник)</t>
  </si>
  <si>
    <t>3-ий день (среда)</t>
  </si>
  <si>
    <t>4-ый день (четверг)</t>
  </si>
  <si>
    <t>5-ый день (пятница)</t>
  </si>
  <si>
    <t>6- ой день   (суббота)</t>
  </si>
  <si>
    <t>Суфле из творога со сгущ.молоком</t>
  </si>
  <si>
    <t>Блины п/ф со сгущенным молоком</t>
  </si>
  <si>
    <t>2 шт/90/30</t>
  </si>
  <si>
    <t>Биточки "Солнышко"</t>
  </si>
  <si>
    <t>35/15/10</t>
  </si>
  <si>
    <t>Суп-гуляш "Венгерский"</t>
  </si>
  <si>
    <t>250/15</t>
  </si>
  <si>
    <t>Напиток из сухофруктов</t>
  </si>
  <si>
    <t>Бутерброд с сыром с маслом сливочным</t>
  </si>
  <si>
    <t>Рагу овощное с куриными грудками</t>
  </si>
  <si>
    <t>50/200</t>
  </si>
  <si>
    <t>Азу по-татарски</t>
  </si>
  <si>
    <t>180/3</t>
  </si>
  <si>
    <t>Чай с шиповником и сахаром</t>
  </si>
  <si>
    <t xml:space="preserve"> </t>
  </si>
  <si>
    <t>Булочка "Янтарная" с творогом</t>
  </si>
  <si>
    <t>100/3</t>
  </si>
  <si>
    <t>Сыр (порциями)</t>
  </si>
  <si>
    <t>Минтай запеченный с сыром</t>
  </si>
  <si>
    <t>90/5</t>
  </si>
  <si>
    <t>НАПИТОК  (на выбор)</t>
  </si>
  <si>
    <t>Суп картофельный  с горохом</t>
  </si>
  <si>
    <t>Борщ со св. капустой, картофелем, сметаной</t>
  </si>
  <si>
    <t>Запеканка картофельная с мясом</t>
  </si>
  <si>
    <t>Помидоры свежие порционно</t>
  </si>
  <si>
    <t>Чай черный с сахаром</t>
  </si>
  <si>
    <t>4 шт/144/4</t>
  </si>
  <si>
    <t>Филе минтая под овощной шапкой с сыром</t>
  </si>
  <si>
    <t>80 (65/10/5)</t>
  </si>
  <si>
    <t>Напиток лимонный</t>
  </si>
  <si>
    <t>Салат из свежих огурцов, помидоров с маслом растительным</t>
  </si>
  <si>
    <t>150/5</t>
  </si>
  <si>
    <t>Лазанья с куриными грудками с соусом бешамель</t>
  </si>
  <si>
    <t>Бифштекс из говядины</t>
  </si>
  <si>
    <t xml:space="preserve">Пирожное песочное с яблоком </t>
  </si>
  <si>
    <t>Котлеты "Здоровье"</t>
  </si>
  <si>
    <t>Салат из свежих огурцов с маслом растительным</t>
  </si>
  <si>
    <t>100/5</t>
  </si>
  <si>
    <t xml:space="preserve">Шарлотка с яблоками </t>
  </si>
  <si>
    <t>170/5</t>
  </si>
  <si>
    <t>200/10/15</t>
  </si>
  <si>
    <r>
      <t>Напиток из замороженных ягод (</t>
    </r>
    <r>
      <rPr>
        <b/>
        <sz val="12"/>
        <rFont val="Times New Roman"/>
        <family val="1"/>
        <charset val="204"/>
      </rPr>
      <t>клюква</t>
    </r>
    <r>
      <rPr>
        <sz val="12"/>
        <rFont val="Times New Roman"/>
        <family val="1"/>
        <charset val="204"/>
      </rPr>
      <t xml:space="preserve"> или черная смородина)</t>
    </r>
  </si>
  <si>
    <t>ГАРНИРЫ (на выбор)</t>
  </si>
  <si>
    <t>Макароны отварные (рожки) с маслом растительным</t>
  </si>
  <si>
    <t>Салат из квашенной капусты (без лука)</t>
  </si>
  <si>
    <t>Суп картофельный с клецками</t>
  </si>
  <si>
    <t>ХОЛОДНЫЕ  ЗАКУСКИ ИЛИ ПЕРВОЕ БЛЮДО (на выбор)</t>
  </si>
  <si>
    <t>ХОЛОДНЫЕ  ЗАКУСКИ  ИЛИ ПЕРВОЕ БЛЮДО (на выбор)</t>
  </si>
  <si>
    <t>ХОЛОДНЫЕ  ЗАКУСКИ ИЛИ КОНДИТЕРСКОЕ ИЗДЕЛИЕ (на выбор)</t>
  </si>
  <si>
    <t>Лапша гречневая "Соба" с маслом сливочным на полив</t>
  </si>
  <si>
    <t>Пюре картофельное с маслом сливочным на полив</t>
  </si>
  <si>
    <t>Хинкали из говядины п/ф с маслом сливочным на полив</t>
  </si>
  <si>
    <t>Каша пшенная с маслом сливочным на полив</t>
  </si>
  <si>
    <t>Гороховая каша с маслом сливочным на полив</t>
  </si>
  <si>
    <t>Тефтели паровые со сливочным маслом на полив</t>
  </si>
  <si>
    <t>Каша рисовая с маслом сливочным на полив</t>
  </si>
  <si>
    <t>Каша гречневая рассыпчатая с маслом сливочным на полив</t>
  </si>
  <si>
    <t>20/20</t>
  </si>
  <si>
    <t xml:space="preserve">  2 неделя </t>
  </si>
  <si>
    <t>ХОЛОДНЫЕ  ЗАКУСКИ ИЛИ КОНДИТЕРСКОЕ ИЗДЕЛИЕ ИЛИ ПЕРВОЕ БЛЮДО (на выбор)</t>
  </si>
  <si>
    <t>ВТОРЫЕ  БЛЮДА ИЛИ МУЧНОЕ ИЗДЕЛИЕ (на выбор)</t>
  </si>
  <si>
    <t xml:space="preserve">Элеш с курицей </t>
  </si>
  <si>
    <t>Суп - лапша домашняя с картофелем</t>
  </si>
  <si>
    <t>250/10</t>
  </si>
  <si>
    <t>Сельдь (филе) с маслом растительным</t>
  </si>
  <si>
    <t>25/5</t>
  </si>
  <si>
    <t>(старшие с 11 до 18 лет)</t>
  </si>
  <si>
    <t>Примерное двухнедельное меню  в осенне-зимний период  (завтрак) г. Нижнекамск на 2 полугодие 2021г.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</si>
</sst>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;[Red]0.00"/>
    <numFmt numFmtId="166" formatCode="#,##0.00_р_."/>
  </numFmts>
  <fonts count="10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alibri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2">
    <xf numFmtId="0" fontId="0" fillId="0" borderId="0" xfId="0"/>
    <xf numFmtId="2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2" fontId="6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2" fontId="6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 vertical="center"/>
    </xf>
    <xf numFmtId="166" fontId="7" fillId="0" borderId="0" xfId="0" applyNumberFormat="1" applyFont="1" applyFill="1" applyBorder="1" applyAlignment="1">
      <alignment horizontal="center" vertical="center"/>
    </xf>
    <xf numFmtId="166" fontId="6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2" fontId="3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2" fontId="6" fillId="0" borderId="0" xfId="0" applyNumberFormat="1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2" fillId="0" borderId="0" xfId="0" applyFont="1" applyFill="1"/>
    <xf numFmtId="0" fontId="6" fillId="0" borderId="0" xfId="0" applyFont="1" applyFill="1" applyAlignment="1"/>
    <xf numFmtId="0" fontId="6" fillId="0" borderId="0" xfId="0" applyFont="1" applyFill="1" applyAlignment="1">
      <alignment horizontal="center"/>
    </xf>
    <xf numFmtId="2" fontId="5" fillId="0" borderId="0" xfId="0" applyNumberFormat="1" applyFont="1" applyFill="1" applyAlignment="1">
      <alignment horizontal="center"/>
    </xf>
    <xf numFmtId="0" fontId="2" fillId="0" borderId="0" xfId="2" applyFont="1" applyFill="1" applyBorder="1" applyAlignment="1">
      <alignment horizontal="center"/>
    </xf>
    <xf numFmtId="2" fontId="2" fillId="0" borderId="0" xfId="2" applyNumberFormat="1" applyFont="1" applyFill="1" applyBorder="1" applyAlignment="1">
      <alignment horizontal="center"/>
    </xf>
    <xf numFmtId="2" fontId="3" fillId="0" borderId="0" xfId="0" applyNumberFormat="1" applyFont="1" applyFill="1" applyAlignment="1">
      <alignment horizontal="left"/>
    </xf>
    <xf numFmtId="164" fontId="3" fillId="0" borderId="0" xfId="0" applyNumberFormat="1" applyFont="1" applyFill="1" applyAlignment="1">
      <alignment horizontal="left"/>
    </xf>
    <xf numFmtId="1" fontId="3" fillId="0" borderId="0" xfId="0" applyNumberFormat="1" applyFont="1" applyFill="1" applyAlignment="1">
      <alignment horizontal="left"/>
    </xf>
    <xf numFmtId="2" fontId="3" fillId="0" borderId="0" xfId="0" applyNumberFormat="1" applyFont="1" applyFill="1" applyAlignment="1">
      <alignment horizontal="center"/>
    </xf>
    <xf numFmtId="0" fontId="2" fillId="0" borderId="0" xfId="0" applyFont="1" applyFill="1" applyBorder="1" applyAlignment="1">
      <alignment horizontal="left"/>
    </xf>
    <xf numFmtId="2" fontId="2" fillId="0" borderId="0" xfId="1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/>
    <xf numFmtId="9" fontId="3" fillId="0" borderId="0" xfId="0" applyNumberFormat="1" applyFont="1" applyFill="1" applyAlignment="1">
      <alignment horizontal="center" vertical="center"/>
    </xf>
    <xf numFmtId="2" fontId="6" fillId="0" borderId="0" xfId="0" applyNumberFormat="1" applyFont="1" applyFill="1" applyAlignment="1">
      <alignment horizontal="left" vertical="center"/>
    </xf>
    <xf numFmtId="2" fontId="6" fillId="0" borderId="0" xfId="0" applyNumberFormat="1" applyFont="1" applyFill="1" applyAlignment="1">
      <alignment horizontal="left"/>
    </xf>
    <xf numFmtId="0" fontId="9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4" fillId="0" borderId="0" xfId="0" applyFont="1" applyFill="1"/>
    <xf numFmtId="0" fontId="2" fillId="0" borderId="0" xfId="0" applyNumberFormat="1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center" vertical="center"/>
    </xf>
    <xf numFmtId="2" fontId="9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left" vertical="center"/>
    </xf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89"/>
  <sheetViews>
    <sheetView tabSelected="1" view="pageBreakPreview" zoomScaleNormal="100" zoomScaleSheetLayoutView="100" workbookViewId="0">
      <selection activeCell="K9" sqref="K9"/>
    </sheetView>
  </sheetViews>
  <sheetFormatPr defaultRowHeight="15.75"/>
  <cols>
    <col min="1" max="3" width="9.140625" style="44"/>
    <col min="4" max="4" width="31.28515625" style="44" customWidth="1"/>
    <col min="5" max="5" width="10.5703125" style="25" customWidth="1"/>
    <col min="6" max="6" width="10.5703125" style="6" customWidth="1"/>
    <col min="7" max="7" width="8.85546875" style="26" customWidth="1"/>
    <col min="8" max="8" width="10.42578125" style="26" customWidth="1"/>
    <col min="9" max="9" width="11.85546875" style="26" customWidth="1"/>
    <col min="10" max="10" width="8.7109375" style="26" customWidth="1"/>
    <col min="11" max="11" width="8.42578125" style="26" customWidth="1"/>
    <col min="12" max="12" width="8.85546875" style="26" customWidth="1"/>
    <col min="13" max="13" width="8.42578125" style="26" customWidth="1"/>
    <col min="14" max="14" width="7.5703125" style="26" customWidth="1"/>
    <col min="15" max="15" width="8.140625" style="26" customWidth="1"/>
    <col min="16" max="16" width="9.42578125" style="26" customWidth="1"/>
    <col min="17" max="17" width="8.28515625" style="26" customWidth="1"/>
    <col min="18" max="18" width="8.85546875" style="26" customWidth="1"/>
    <col min="19" max="19" width="9.140625" style="45"/>
    <col min="20" max="16384" width="9.140625" style="44"/>
  </cols>
  <sheetData>
    <row r="1" spans="1:19" ht="15" customHeight="1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</row>
    <row r="2" spans="1:19" ht="15" customHeight="1">
      <c r="A2" s="62"/>
      <c r="B2" s="68" t="s">
        <v>102</v>
      </c>
      <c r="C2" s="68"/>
      <c r="D2" s="68"/>
      <c r="E2" s="68"/>
      <c r="F2" s="68"/>
      <c r="G2" s="68"/>
      <c r="H2" s="68"/>
      <c r="I2" s="68"/>
      <c r="J2" s="68"/>
      <c r="K2" s="62"/>
      <c r="L2" s="62"/>
      <c r="M2" s="62"/>
      <c r="N2" s="62"/>
      <c r="O2" s="62"/>
      <c r="P2" s="62"/>
      <c r="Q2" s="62"/>
      <c r="R2" s="62"/>
    </row>
    <row r="3" spans="1:19" ht="15.75" customHeight="1">
      <c r="A3" s="62"/>
      <c r="B3" s="62"/>
      <c r="C3" s="62"/>
      <c r="D3" s="68" t="s">
        <v>101</v>
      </c>
      <c r="E3" s="68"/>
      <c r="F3" s="68"/>
      <c r="G3" s="68"/>
      <c r="H3" s="68"/>
      <c r="I3" s="62"/>
      <c r="J3" s="62"/>
      <c r="K3" s="62"/>
      <c r="L3" s="62"/>
      <c r="M3" s="62"/>
      <c r="N3" s="62"/>
      <c r="O3" s="62"/>
      <c r="P3" s="62"/>
      <c r="Q3" s="62"/>
      <c r="R3" s="62"/>
    </row>
    <row r="4" spans="1:19">
      <c r="A4" s="46"/>
      <c r="B4" s="46" t="s">
        <v>93</v>
      </c>
      <c r="C4" s="46"/>
      <c r="D4" s="46"/>
      <c r="E4" s="46"/>
      <c r="F4" s="46"/>
      <c r="G4" s="46"/>
      <c r="H4" s="46"/>
      <c r="I4" s="46"/>
      <c r="J4" s="46"/>
      <c r="K4" s="46"/>
      <c r="L4" s="46"/>
    </row>
    <row r="5" spans="1:19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</row>
    <row r="6" spans="1:19">
      <c r="A6" s="43" t="s">
        <v>29</v>
      </c>
      <c r="E6" s="20"/>
      <c r="F6" s="1"/>
      <c r="G6" s="21"/>
    </row>
    <row r="7" spans="1:19">
      <c r="A7" s="19"/>
      <c r="E7" s="20"/>
      <c r="F7" s="1"/>
      <c r="G7" s="21"/>
    </row>
    <row r="8" spans="1:19" ht="31.5">
      <c r="A8" s="22" t="s">
        <v>0</v>
      </c>
      <c r="B8" s="19"/>
      <c r="C8" s="19"/>
      <c r="D8" s="19"/>
      <c r="E8" s="20" t="s">
        <v>1</v>
      </c>
      <c r="F8" s="2" t="s">
        <v>2</v>
      </c>
      <c r="G8" s="23" t="s">
        <v>7</v>
      </c>
      <c r="H8" s="23" t="s">
        <v>8</v>
      </c>
      <c r="I8" s="23" t="s">
        <v>9</v>
      </c>
      <c r="J8" s="23" t="s">
        <v>10</v>
      </c>
      <c r="K8" s="23" t="s">
        <v>13</v>
      </c>
      <c r="L8" s="23" t="s">
        <v>14</v>
      </c>
      <c r="M8" s="23" t="s">
        <v>15</v>
      </c>
      <c r="N8" s="23" t="s">
        <v>16</v>
      </c>
      <c r="O8" s="23" t="s">
        <v>17</v>
      </c>
      <c r="P8" s="23" t="s">
        <v>18</v>
      </c>
      <c r="Q8" s="23" t="s">
        <v>19</v>
      </c>
      <c r="R8" s="23" t="s">
        <v>20</v>
      </c>
    </row>
    <row r="9" spans="1:19">
      <c r="B9" s="19" t="s">
        <v>22</v>
      </c>
      <c r="E9" s="20"/>
      <c r="F9" s="3"/>
      <c r="G9" s="21"/>
      <c r="H9" s="21"/>
      <c r="I9" s="21"/>
      <c r="J9" s="21"/>
    </row>
    <row r="10" spans="1:19" ht="18.75" customHeight="1">
      <c r="A10" s="45" t="s">
        <v>21</v>
      </c>
      <c r="B10" s="45"/>
      <c r="C10" s="45"/>
      <c r="D10" s="45"/>
      <c r="E10" s="25">
        <v>120</v>
      </c>
      <c r="F10" s="4"/>
      <c r="G10" s="26">
        <v>0.48</v>
      </c>
      <c r="H10" s="26">
        <v>0.48</v>
      </c>
      <c r="I10" s="26">
        <v>11.76</v>
      </c>
      <c r="J10" s="26">
        <v>56</v>
      </c>
      <c r="K10" s="26">
        <v>0.04</v>
      </c>
      <c r="L10" s="26">
        <v>12</v>
      </c>
      <c r="M10" s="26">
        <v>0</v>
      </c>
      <c r="N10" s="26">
        <v>0.24</v>
      </c>
      <c r="O10" s="26">
        <v>19.2</v>
      </c>
      <c r="P10" s="26">
        <v>13.2</v>
      </c>
      <c r="Q10" s="26">
        <v>10.8</v>
      </c>
      <c r="R10" s="26">
        <v>2.64</v>
      </c>
    </row>
    <row r="11" spans="1:19">
      <c r="A11" s="70" t="s">
        <v>59</v>
      </c>
      <c r="B11" s="70"/>
      <c r="C11" s="70"/>
      <c r="D11" s="70"/>
      <c r="E11" s="27">
        <v>50</v>
      </c>
      <c r="F11" s="4"/>
      <c r="G11" s="28">
        <v>0.49</v>
      </c>
      <c r="H11" s="28">
        <v>0.09</v>
      </c>
      <c r="I11" s="28">
        <v>1.71</v>
      </c>
      <c r="J11" s="28">
        <v>11</v>
      </c>
      <c r="K11" s="28">
        <v>0.04</v>
      </c>
      <c r="L11" s="28">
        <v>15</v>
      </c>
      <c r="M11" s="28"/>
      <c r="N11" s="28">
        <v>0.42</v>
      </c>
      <c r="O11" s="28">
        <v>8.4</v>
      </c>
      <c r="P11" s="28">
        <v>15.6</v>
      </c>
      <c r="Q11" s="28">
        <v>12</v>
      </c>
      <c r="R11" s="28">
        <v>0.54</v>
      </c>
      <c r="S11" s="44"/>
    </row>
    <row r="12" spans="1:19" ht="15.75" customHeight="1">
      <c r="F12" s="1"/>
      <c r="G12" s="21">
        <f>SUM(G10:G11)/2</f>
        <v>0.48499999999999999</v>
      </c>
      <c r="H12" s="21">
        <f t="shared" ref="H12:R12" si="0">SUM(H10:H11)/2</f>
        <v>0.28499999999999998</v>
      </c>
      <c r="I12" s="21">
        <f t="shared" si="0"/>
        <v>6.7349999999999994</v>
      </c>
      <c r="J12" s="21">
        <f t="shared" si="0"/>
        <v>33.5</v>
      </c>
      <c r="K12" s="21">
        <f t="shared" si="0"/>
        <v>0.04</v>
      </c>
      <c r="L12" s="21">
        <f t="shared" si="0"/>
        <v>13.5</v>
      </c>
      <c r="M12" s="21">
        <f t="shared" si="0"/>
        <v>0</v>
      </c>
      <c r="N12" s="21">
        <f t="shared" si="0"/>
        <v>0.32999999999999996</v>
      </c>
      <c r="O12" s="21">
        <f t="shared" si="0"/>
        <v>13.8</v>
      </c>
      <c r="P12" s="21">
        <f t="shared" si="0"/>
        <v>14.399999999999999</v>
      </c>
      <c r="Q12" s="21">
        <f t="shared" si="0"/>
        <v>11.4</v>
      </c>
      <c r="R12" s="21">
        <f t="shared" si="0"/>
        <v>1.59</v>
      </c>
    </row>
    <row r="13" spans="1:19" hidden="1">
      <c r="B13" s="19"/>
      <c r="F13" s="5"/>
    </row>
    <row r="14" spans="1:19">
      <c r="B14" s="19" t="s">
        <v>24</v>
      </c>
      <c r="F14" s="1"/>
      <c r="G14" s="21"/>
      <c r="H14" s="21"/>
      <c r="I14" s="21"/>
      <c r="J14" s="21"/>
    </row>
    <row r="15" spans="1:19" ht="18.75" customHeight="1">
      <c r="A15" s="45" t="s">
        <v>40</v>
      </c>
      <c r="B15" s="45"/>
      <c r="C15" s="45"/>
      <c r="D15" s="45"/>
      <c r="E15" s="25" t="s">
        <v>41</v>
      </c>
      <c r="F15" s="4"/>
      <c r="G15" s="26">
        <v>5.6</v>
      </c>
      <c r="H15" s="26">
        <v>3.7</v>
      </c>
      <c r="I15" s="26">
        <v>9.3000000000000007</v>
      </c>
      <c r="J15" s="26">
        <v>93</v>
      </c>
      <c r="K15" s="26">
        <v>6</v>
      </c>
      <c r="L15" s="26">
        <v>21.1</v>
      </c>
      <c r="M15" s="26">
        <v>32.799999999999997</v>
      </c>
      <c r="N15" s="26">
        <v>10.6</v>
      </c>
      <c r="O15" s="26">
        <v>4.4000000000000004</v>
      </c>
      <c r="P15" s="26">
        <v>10.6</v>
      </c>
      <c r="Q15" s="26">
        <v>7.9</v>
      </c>
      <c r="R15" s="26">
        <v>8.1999999999999993</v>
      </c>
    </row>
    <row r="16" spans="1:19" ht="15.75" customHeight="1">
      <c r="A16" s="71" t="s">
        <v>38</v>
      </c>
      <c r="B16" s="71"/>
      <c r="C16" s="71"/>
      <c r="D16" s="71"/>
      <c r="E16" s="25">
        <v>60</v>
      </c>
      <c r="F16" s="4"/>
      <c r="G16" s="26">
        <v>12.52</v>
      </c>
      <c r="H16" s="26">
        <v>5.85</v>
      </c>
      <c r="I16" s="26">
        <v>5.0999999999999996</v>
      </c>
      <c r="J16" s="26">
        <v>122.2</v>
      </c>
      <c r="K16" s="26">
        <v>0.06</v>
      </c>
      <c r="L16" s="26">
        <v>4.22</v>
      </c>
      <c r="M16" s="26">
        <v>9.16</v>
      </c>
      <c r="N16" s="26">
        <v>0.83</v>
      </c>
      <c r="O16" s="26">
        <v>17.420000000000002</v>
      </c>
      <c r="P16" s="26">
        <v>73.3</v>
      </c>
      <c r="Q16" s="26">
        <v>19.25</v>
      </c>
      <c r="R16" s="26">
        <v>0.82</v>
      </c>
    </row>
    <row r="17" spans="1:18">
      <c r="F17" s="1"/>
      <c r="G17" s="21">
        <f t="shared" ref="G17:R17" si="1">SUM(G15:G16)/2</f>
        <v>9.0599999999999987</v>
      </c>
      <c r="H17" s="21">
        <f t="shared" si="1"/>
        <v>4.7750000000000004</v>
      </c>
      <c r="I17" s="21">
        <f t="shared" si="1"/>
        <v>7.2</v>
      </c>
      <c r="J17" s="21">
        <f t="shared" si="1"/>
        <v>107.6</v>
      </c>
      <c r="K17" s="21">
        <f t="shared" si="1"/>
        <v>3.03</v>
      </c>
      <c r="L17" s="21">
        <f t="shared" si="1"/>
        <v>12.66</v>
      </c>
      <c r="M17" s="21">
        <f t="shared" si="1"/>
        <v>20.979999999999997</v>
      </c>
      <c r="N17" s="21">
        <f t="shared" si="1"/>
        <v>5.7149999999999999</v>
      </c>
      <c r="O17" s="21">
        <f t="shared" si="1"/>
        <v>10.91</v>
      </c>
      <c r="P17" s="21">
        <f t="shared" si="1"/>
        <v>41.949999999999996</v>
      </c>
      <c r="Q17" s="21">
        <f t="shared" si="1"/>
        <v>13.574999999999999</v>
      </c>
      <c r="R17" s="21">
        <f t="shared" si="1"/>
        <v>4.51</v>
      </c>
    </row>
    <row r="18" spans="1:18">
      <c r="B18" s="19" t="s">
        <v>77</v>
      </c>
      <c r="C18" s="19"/>
    </row>
    <row r="19" spans="1:18" ht="20.25" customHeight="1">
      <c r="A19" s="65" t="s">
        <v>78</v>
      </c>
      <c r="B19" s="65"/>
      <c r="C19" s="65"/>
      <c r="D19" s="65"/>
      <c r="E19" s="25" t="s">
        <v>11</v>
      </c>
      <c r="F19" s="4"/>
      <c r="G19" s="26">
        <v>6.94</v>
      </c>
      <c r="H19" s="26">
        <v>9.14</v>
      </c>
      <c r="I19" s="26">
        <v>42.01</v>
      </c>
      <c r="J19" s="26">
        <v>302</v>
      </c>
      <c r="K19" s="26">
        <v>0.08</v>
      </c>
      <c r="M19" s="26">
        <v>21.2</v>
      </c>
      <c r="N19" s="26">
        <v>0.96</v>
      </c>
      <c r="O19" s="26">
        <v>11.16</v>
      </c>
      <c r="P19" s="26">
        <v>48.72</v>
      </c>
      <c r="Q19" s="26">
        <v>8.76</v>
      </c>
      <c r="R19" s="26">
        <v>0.9</v>
      </c>
    </row>
    <row r="20" spans="1:18" s="31" customFormat="1">
      <c r="A20" s="44" t="s">
        <v>84</v>
      </c>
      <c r="B20" s="44"/>
      <c r="C20" s="44"/>
      <c r="D20" s="44"/>
      <c r="E20" s="18" t="s">
        <v>66</v>
      </c>
      <c r="F20" s="7"/>
      <c r="G20" s="29">
        <v>19.13</v>
      </c>
      <c r="H20" s="29">
        <v>10.050000000000001</v>
      </c>
      <c r="I20" s="29">
        <v>38.130000000000003</v>
      </c>
      <c r="J20" s="29">
        <v>326.89999999999998</v>
      </c>
      <c r="K20" s="29">
        <v>0.59</v>
      </c>
      <c r="L20" s="29">
        <v>5.08</v>
      </c>
      <c r="M20" s="29">
        <v>71.42</v>
      </c>
      <c r="N20" s="29">
        <v>36.1</v>
      </c>
      <c r="O20" s="29">
        <v>166.3</v>
      </c>
      <c r="P20" s="29">
        <v>297.7</v>
      </c>
      <c r="Q20" s="29">
        <v>131.6</v>
      </c>
      <c r="R20" s="29">
        <v>6.37</v>
      </c>
    </row>
    <row r="21" spans="1:18">
      <c r="F21" s="5"/>
      <c r="G21" s="11">
        <f>SUM(G19:G20)/2</f>
        <v>13.035</v>
      </c>
      <c r="H21" s="11">
        <f t="shared" ref="H21:R21" si="2">SUM(H19:H20)/2</f>
        <v>9.5950000000000006</v>
      </c>
      <c r="I21" s="11">
        <f t="shared" si="2"/>
        <v>40.07</v>
      </c>
      <c r="J21" s="11">
        <f t="shared" si="2"/>
        <v>314.45</v>
      </c>
      <c r="K21" s="11">
        <f t="shared" si="2"/>
        <v>0.33499999999999996</v>
      </c>
      <c r="L21" s="11">
        <f t="shared" si="2"/>
        <v>2.54</v>
      </c>
      <c r="M21" s="11">
        <f t="shared" si="2"/>
        <v>46.31</v>
      </c>
      <c r="N21" s="11">
        <f t="shared" si="2"/>
        <v>18.53</v>
      </c>
      <c r="O21" s="11">
        <f t="shared" si="2"/>
        <v>88.73</v>
      </c>
      <c r="P21" s="11">
        <f t="shared" si="2"/>
        <v>173.20999999999998</v>
      </c>
      <c r="Q21" s="11">
        <f t="shared" si="2"/>
        <v>70.179999999999993</v>
      </c>
      <c r="R21" s="11">
        <f t="shared" si="2"/>
        <v>3.6350000000000002</v>
      </c>
    </row>
    <row r="22" spans="1:18">
      <c r="F22" s="5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</row>
    <row r="23" spans="1:18">
      <c r="B23" s="19" t="s">
        <v>4</v>
      </c>
      <c r="C23" s="19"/>
      <c r="F23" s="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</row>
    <row r="24" spans="1:18" ht="18.75" customHeight="1">
      <c r="A24" s="6" t="s">
        <v>23</v>
      </c>
      <c r="B24" s="6"/>
      <c r="C24" s="6"/>
      <c r="D24" s="45"/>
      <c r="E24" s="17">
        <v>200</v>
      </c>
      <c r="F24" s="4"/>
      <c r="G24" s="16">
        <v>1</v>
      </c>
      <c r="H24" s="16"/>
      <c r="I24" s="16">
        <v>21.2</v>
      </c>
      <c r="J24" s="16">
        <v>88</v>
      </c>
      <c r="K24" s="26">
        <v>0.02</v>
      </c>
      <c r="L24" s="26">
        <v>4</v>
      </c>
      <c r="N24" s="26">
        <v>0.2</v>
      </c>
      <c r="O24" s="26">
        <v>14</v>
      </c>
      <c r="P24" s="26">
        <v>14</v>
      </c>
      <c r="Q24" s="26">
        <v>8</v>
      </c>
      <c r="R24" s="26">
        <v>2.8</v>
      </c>
    </row>
    <row r="25" spans="1:18" ht="22.5" customHeight="1">
      <c r="F25" s="8"/>
      <c r="G25" s="21">
        <f>SUM(G24)</f>
        <v>1</v>
      </c>
      <c r="H25" s="21">
        <f t="shared" ref="H25:R25" si="3">SUM(H24)</f>
        <v>0</v>
      </c>
      <c r="I25" s="21">
        <f t="shared" si="3"/>
        <v>21.2</v>
      </c>
      <c r="J25" s="21">
        <f t="shared" si="3"/>
        <v>88</v>
      </c>
      <c r="K25" s="21">
        <f t="shared" si="3"/>
        <v>0.02</v>
      </c>
      <c r="L25" s="21">
        <f t="shared" si="3"/>
        <v>4</v>
      </c>
      <c r="M25" s="21">
        <f t="shared" si="3"/>
        <v>0</v>
      </c>
      <c r="N25" s="21">
        <f t="shared" si="3"/>
        <v>0.2</v>
      </c>
      <c r="O25" s="21">
        <f t="shared" si="3"/>
        <v>14</v>
      </c>
      <c r="P25" s="21">
        <f t="shared" si="3"/>
        <v>14</v>
      </c>
      <c r="Q25" s="21">
        <f t="shared" si="3"/>
        <v>8</v>
      </c>
      <c r="R25" s="21">
        <f t="shared" si="3"/>
        <v>2.8</v>
      </c>
    </row>
    <row r="26" spans="1:18">
      <c r="A26" s="44" t="s">
        <v>5</v>
      </c>
      <c r="E26" s="25" t="s">
        <v>92</v>
      </c>
      <c r="F26" s="4"/>
      <c r="G26" s="26">
        <v>2.9</v>
      </c>
      <c r="H26" s="26">
        <v>0.8</v>
      </c>
      <c r="I26" s="26">
        <v>17</v>
      </c>
      <c r="J26" s="26">
        <v>90</v>
      </c>
      <c r="K26" s="26">
        <v>0.04</v>
      </c>
      <c r="L26" s="26">
        <v>0</v>
      </c>
      <c r="M26" s="26">
        <v>0</v>
      </c>
      <c r="N26" s="26">
        <v>0.4</v>
      </c>
      <c r="O26" s="26">
        <v>8.6999999999999993</v>
      </c>
      <c r="P26" s="26">
        <v>34.1</v>
      </c>
      <c r="Q26" s="26">
        <v>9.1</v>
      </c>
      <c r="R26" s="26">
        <v>0.52</v>
      </c>
    </row>
    <row r="27" spans="1:18">
      <c r="F27" s="8"/>
      <c r="G27" s="21">
        <f>SUM(G26)</f>
        <v>2.9</v>
      </c>
      <c r="H27" s="21">
        <f t="shared" ref="H27:R27" si="4">SUM(H26)</f>
        <v>0.8</v>
      </c>
      <c r="I27" s="21">
        <f t="shared" si="4"/>
        <v>17</v>
      </c>
      <c r="J27" s="21">
        <f t="shared" si="4"/>
        <v>90</v>
      </c>
      <c r="K27" s="21">
        <f t="shared" si="4"/>
        <v>0.04</v>
      </c>
      <c r="L27" s="21">
        <f t="shared" si="4"/>
        <v>0</v>
      </c>
      <c r="M27" s="21">
        <f t="shared" si="4"/>
        <v>0</v>
      </c>
      <c r="N27" s="21">
        <f t="shared" si="4"/>
        <v>0.4</v>
      </c>
      <c r="O27" s="21">
        <f t="shared" si="4"/>
        <v>8.6999999999999993</v>
      </c>
      <c r="P27" s="21">
        <f t="shared" si="4"/>
        <v>34.1</v>
      </c>
      <c r="Q27" s="21">
        <f t="shared" si="4"/>
        <v>9.1</v>
      </c>
      <c r="R27" s="21">
        <f t="shared" si="4"/>
        <v>0.52</v>
      </c>
    </row>
    <row r="28" spans="1:18">
      <c r="F28" s="8"/>
      <c r="H28" s="21"/>
      <c r="I28" s="21"/>
      <c r="J28" s="21"/>
    </row>
    <row r="29" spans="1:18">
      <c r="D29" s="19"/>
      <c r="E29" s="20" t="s">
        <v>6</v>
      </c>
      <c r="F29" s="9"/>
      <c r="G29" s="21">
        <f>G27+G25+G21+G17+G12</f>
        <v>26.479999999999997</v>
      </c>
      <c r="H29" s="21">
        <f t="shared" ref="H29:R29" si="5">H27+H25+H21+H17+H12</f>
        <v>15.455000000000002</v>
      </c>
      <c r="I29" s="21">
        <f t="shared" si="5"/>
        <v>92.205000000000013</v>
      </c>
      <c r="J29" s="21">
        <f t="shared" si="5"/>
        <v>633.54999999999995</v>
      </c>
      <c r="K29" s="21">
        <f t="shared" si="5"/>
        <v>3.4649999999999999</v>
      </c>
      <c r="L29" s="21">
        <f t="shared" si="5"/>
        <v>32.700000000000003</v>
      </c>
      <c r="M29" s="21">
        <f t="shared" si="5"/>
        <v>67.289999999999992</v>
      </c>
      <c r="N29" s="21">
        <f t="shared" si="5"/>
        <v>25.175000000000001</v>
      </c>
      <c r="O29" s="21">
        <f t="shared" si="5"/>
        <v>136.14000000000001</v>
      </c>
      <c r="P29" s="21">
        <f t="shared" si="5"/>
        <v>277.65999999999997</v>
      </c>
      <c r="Q29" s="21">
        <f t="shared" si="5"/>
        <v>112.25500000000001</v>
      </c>
      <c r="R29" s="21">
        <f t="shared" si="5"/>
        <v>13.055</v>
      </c>
    </row>
    <row r="30" spans="1:18">
      <c r="B30" s="19"/>
      <c r="D30" s="19"/>
      <c r="F30" s="5"/>
      <c r="J30" s="47">
        <f>J29*60%/1627.8</f>
        <v>0.23352377441946182</v>
      </c>
    </row>
    <row r="31" spans="1:18">
      <c r="A31" s="19"/>
      <c r="B31" s="19"/>
      <c r="C31" s="19"/>
      <c r="D31" s="19"/>
      <c r="E31" s="20"/>
      <c r="F31" s="3"/>
      <c r="G31" s="21"/>
    </row>
    <row r="32" spans="1:18">
      <c r="A32" s="43" t="s">
        <v>30</v>
      </c>
      <c r="E32" s="20"/>
      <c r="F32" s="1"/>
      <c r="G32" s="21"/>
    </row>
    <row r="33" spans="1:19">
      <c r="A33" s="19"/>
      <c r="E33" s="20"/>
      <c r="F33" s="1"/>
      <c r="G33" s="21"/>
    </row>
    <row r="34" spans="1:19">
      <c r="B34" s="19" t="s">
        <v>22</v>
      </c>
      <c r="E34" s="20"/>
      <c r="F34" s="3"/>
      <c r="G34" s="21"/>
      <c r="H34" s="21"/>
      <c r="I34" s="21"/>
      <c r="J34" s="21"/>
    </row>
    <row r="35" spans="1:19" ht="18" customHeight="1">
      <c r="A35" s="44" t="s">
        <v>52</v>
      </c>
      <c r="E35" s="18">
        <v>15</v>
      </c>
      <c r="F35" s="12"/>
      <c r="G35" s="29">
        <v>3.95</v>
      </c>
      <c r="H35" s="29">
        <v>3.99</v>
      </c>
      <c r="I35" s="29">
        <v>0</v>
      </c>
      <c r="J35" s="29">
        <v>53</v>
      </c>
      <c r="K35" s="29">
        <v>0.01</v>
      </c>
      <c r="L35" s="29">
        <v>0.11</v>
      </c>
      <c r="M35" s="29">
        <v>0</v>
      </c>
      <c r="N35" s="29">
        <v>0.06</v>
      </c>
      <c r="O35" s="29">
        <v>150</v>
      </c>
      <c r="P35" s="29">
        <v>90</v>
      </c>
      <c r="Q35" s="29">
        <v>8.25</v>
      </c>
      <c r="R35" s="29">
        <v>0.11</v>
      </c>
      <c r="S35" s="44"/>
    </row>
    <row r="36" spans="1:19">
      <c r="A36" s="44" t="s">
        <v>21</v>
      </c>
      <c r="E36" s="18">
        <v>110</v>
      </c>
      <c r="F36" s="4"/>
      <c r="G36" s="26">
        <v>0.44</v>
      </c>
      <c r="H36" s="26">
        <v>0.44</v>
      </c>
      <c r="I36" s="26">
        <v>10.78</v>
      </c>
      <c r="J36" s="26">
        <v>52</v>
      </c>
      <c r="K36" s="26">
        <v>0.03</v>
      </c>
      <c r="L36" s="26">
        <v>11</v>
      </c>
      <c r="N36" s="26">
        <v>0.22</v>
      </c>
      <c r="O36" s="26">
        <v>17.600000000000001</v>
      </c>
      <c r="P36" s="26">
        <v>12.1</v>
      </c>
      <c r="Q36" s="26">
        <v>9.9</v>
      </c>
      <c r="R36" s="26">
        <v>2.42</v>
      </c>
    </row>
    <row r="37" spans="1:19">
      <c r="A37" s="44" t="s">
        <v>99</v>
      </c>
      <c r="E37" s="24" t="s">
        <v>100</v>
      </c>
      <c r="F37" s="4"/>
      <c r="G37" s="26">
        <v>4.05</v>
      </c>
      <c r="H37" s="26">
        <v>5.35</v>
      </c>
      <c r="I37" s="26">
        <v>1.31</v>
      </c>
      <c r="J37" s="26">
        <v>69.599999999999994</v>
      </c>
      <c r="K37" s="26">
        <v>0.01</v>
      </c>
      <c r="L37" s="26">
        <v>0.9</v>
      </c>
      <c r="M37" s="26">
        <v>5</v>
      </c>
      <c r="N37" s="26">
        <v>0.6</v>
      </c>
      <c r="O37" s="26">
        <v>12.25</v>
      </c>
      <c r="P37" s="26">
        <v>0</v>
      </c>
      <c r="Q37" s="26">
        <v>5.75</v>
      </c>
      <c r="R37" s="26">
        <v>0.35</v>
      </c>
    </row>
    <row r="38" spans="1:19">
      <c r="F38" s="8"/>
      <c r="G38" s="21">
        <f>(G35+G36+G37)/3</f>
        <v>2.8133333333333339</v>
      </c>
      <c r="H38" s="21">
        <f t="shared" ref="H38:R38" si="6">(H35+H36+H37)/3</f>
        <v>3.2600000000000002</v>
      </c>
      <c r="I38" s="21">
        <f t="shared" si="6"/>
        <v>4.03</v>
      </c>
      <c r="J38" s="21">
        <f t="shared" si="6"/>
        <v>58.199999999999996</v>
      </c>
      <c r="K38" s="21">
        <f t="shared" si="6"/>
        <v>1.6666666666666666E-2</v>
      </c>
      <c r="L38" s="21">
        <f t="shared" si="6"/>
        <v>4.003333333333333</v>
      </c>
      <c r="M38" s="21">
        <f t="shared" si="6"/>
        <v>1.6666666666666667</v>
      </c>
      <c r="N38" s="21">
        <f t="shared" si="6"/>
        <v>0.29333333333333333</v>
      </c>
      <c r="O38" s="21">
        <f t="shared" si="6"/>
        <v>59.949999999999996</v>
      </c>
      <c r="P38" s="21">
        <f t="shared" si="6"/>
        <v>34.033333333333331</v>
      </c>
      <c r="Q38" s="21">
        <f t="shared" si="6"/>
        <v>7.9666666666666659</v>
      </c>
      <c r="R38" s="21">
        <f t="shared" si="6"/>
        <v>0.96</v>
      </c>
    </row>
    <row r="39" spans="1:19" hidden="1">
      <c r="B39" s="19"/>
      <c r="F39" s="4"/>
    </row>
    <row r="40" spans="1:19" hidden="1">
      <c r="A40" s="45"/>
      <c r="B40" s="45"/>
      <c r="C40" s="45"/>
      <c r="D40" s="45"/>
      <c r="F40" s="4"/>
    </row>
    <row r="41" spans="1:19" ht="17.25" customHeight="1">
      <c r="F41" s="8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</row>
    <row r="42" spans="1:19">
      <c r="B42" s="19" t="s">
        <v>24</v>
      </c>
      <c r="F42" s="8"/>
      <c r="G42" s="21"/>
      <c r="H42" s="21"/>
      <c r="I42" s="21"/>
      <c r="J42" s="21"/>
    </row>
    <row r="43" spans="1:19" s="54" customFormat="1" ht="15.75" customHeight="1">
      <c r="A43" s="65" t="s">
        <v>58</v>
      </c>
      <c r="B43" s="65"/>
      <c r="C43" s="65"/>
      <c r="D43" s="65"/>
      <c r="E43" s="52">
        <v>150</v>
      </c>
      <c r="F43" s="4"/>
      <c r="G43" s="53">
        <v>15.64</v>
      </c>
      <c r="H43" s="53">
        <v>22.9</v>
      </c>
      <c r="I43" s="53">
        <v>23.3</v>
      </c>
      <c r="J43" s="53">
        <v>364</v>
      </c>
      <c r="K43" s="53">
        <v>0.11</v>
      </c>
      <c r="L43" s="53">
        <v>2.83</v>
      </c>
      <c r="M43" s="53">
        <v>33.299999999999997</v>
      </c>
      <c r="N43" s="53">
        <v>3.55</v>
      </c>
      <c r="O43" s="53">
        <v>22.2</v>
      </c>
      <c r="P43" s="53">
        <v>175.5</v>
      </c>
      <c r="Q43" s="53">
        <v>40.299999999999997</v>
      </c>
      <c r="R43" s="53">
        <v>2.67</v>
      </c>
    </row>
    <row r="44" spans="1:19">
      <c r="A44" s="44" t="s">
        <v>62</v>
      </c>
      <c r="E44" s="45" t="s">
        <v>63</v>
      </c>
      <c r="F44" s="4"/>
      <c r="G44" s="26">
        <v>12.1</v>
      </c>
      <c r="H44" s="26">
        <v>9.3800000000000008</v>
      </c>
      <c r="I44" s="26">
        <v>11.3</v>
      </c>
      <c r="J44" s="26">
        <v>179</v>
      </c>
      <c r="K44" s="26">
        <v>7.0000000000000007E-2</v>
      </c>
      <c r="L44" s="26">
        <v>0.3</v>
      </c>
      <c r="M44" s="26">
        <v>7.5</v>
      </c>
      <c r="N44" s="26">
        <v>2.02</v>
      </c>
      <c r="O44" s="26">
        <v>48</v>
      </c>
      <c r="P44" s="26">
        <v>129</v>
      </c>
      <c r="Q44" s="26">
        <v>24</v>
      </c>
      <c r="R44" s="29">
        <v>0.9</v>
      </c>
      <c r="S44" s="44"/>
    </row>
    <row r="45" spans="1:19">
      <c r="F45" s="8"/>
      <c r="G45" s="21">
        <f>(G43+G44)/2</f>
        <v>13.870000000000001</v>
      </c>
      <c r="H45" s="21">
        <f t="shared" ref="H45:R45" si="7">(H43+H44)/2</f>
        <v>16.14</v>
      </c>
      <c r="I45" s="21">
        <f t="shared" si="7"/>
        <v>17.3</v>
      </c>
      <c r="J45" s="21">
        <f t="shared" si="7"/>
        <v>271.5</v>
      </c>
      <c r="K45" s="21">
        <f t="shared" si="7"/>
        <v>0.09</v>
      </c>
      <c r="L45" s="21">
        <f t="shared" si="7"/>
        <v>1.5649999999999999</v>
      </c>
      <c r="M45" s="21">
        <f t="shared" si="7"/>
        <v>20.399999999999999</v>
      </c>
      <c r="N45" s="21">
        <f t="shared" si="7"/>
        <v>2.7850000000000001</v>
      </c>
      <c r="O45" s="21">
        <f t="shared" si="7"/>
        <v>35.1</v>
      </c>
      <c r="P45" s="21">
        <f t="shared" si="7"/>
        <v>152.25</v>
      </c>
      <c r="Q45" s="21">
        <f t="shared" si="7"/>
        <v>32.15</v>
      </c>
      <c r="R45" s="21">
        <f t="shared" si="7"/>
        <v>1.7849999999999999</v>
      </c>
    </row>
    <row r="46" spans="1:19">
      <c r="B46" s="19" t="s">
        <v>25</v>
      </c>
      <c r="C46" s="19"/>
      <c r="F46" s="10"/>
    </row>
    <row r="47" spans="1:19">
      <c r="A47" s="44" t="s">
        <v>85</v>
      </c>
      <c r="E47" s="18" t="s">
        <v>66</v>
      </c>
      <c r="F47" s="7"/>
      <c r="G47" s="29">
        <v>3.34</v>
      </c>
      <c r="H47" s="29">
        <v>8.5</v>
      </c>
      <c r="I47" s="29">
        <v>21.6</v>
      </c>
      <c r="J47" s="29">
        <v>176</v>
      </c>
      <c r="K47" s="29">
        <v>0.1</v>
      </c>
      <c r="L47" s="29">
        <v>16.309999999999999</v>
      </c>
      <c r="M47" s="29"/>
      <c r="N47" s="29">
        <v>0.1</v>
      </c>
      <c r="O47" s="29">
        <v>13.5</v>
      </c>
      <c r="P47" s="29">
        <v>60.8</v>
      </c>
      <c r="Q47" s="29">
        <v>24.8</v>
      </c>
      <c r="R47" s="29">
        <v>0.9</v>
      </c>
    </row>
    <row r="48" spans="1:19">
      <c r="C48" s="19"/>
      <c r="F48" s="8"/>
      <c r="G48" s="21">
        <f t="shared" ref="G48:R48" si="8">SUM(G47)</f>
        <v>3.34</v>
      </c>
      <c r="H48" s="21">
        <f t="shared" si="8"/>
        <v>8.5</v>
      </c>
      <c r="I48" s="21">
        <f t="shared" si="8"/>
        <v>21.6</v>
      </c>
      <c r="J48" s="21">
        <f t="shared" si="8"/>
        <v>176</v>
      </c>
      <c r="K48" s="21">
        <f t="shared" si="8"/>
        <v>0.1</v>
      </c>
      <c r="L48" s="21">
        <f t="shared" si="8"/>
        <v>16.309999999999999</v>
      </c>
      <c r="M48" s="21">
        <f t="shared" si="8"/>
        <v>0</v>
      </c>
      <c r="N48" s="21">
        <f t="shared" si="8"/>
        <v>0.1</v>
      </c>
      <c r="O48" s="21">
        <f t="shared" si="8"/>
        <v>13.5</v>
      </c>
      <c r="P48" s="21">
        <f t="shared" si="8"/>
        <v>60.8</v>
      </c>
      <c r="Q48" s="21">
        <f t="shared" si="8"/>
        <v>24.8</v>
      </c>
      <c r="R48" s="21">
        <f t="shared" si="8"/>
        <v>0.9</v>
      </c>
    </row>
    <row r="49" spans="1:18">
      <c r="B49" s="19" t="s">
        <v>26</v>
      </c>
      <c r="C49" s="19"/>
      <c r="F49" s="8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</row>
    <row r="50" spans="1:18">
      <c r="A50" s="63" t="s">
        <v>60</v>
      </c>
      <c r="B50" s="63"/>
      <c r="C50" s="63"/>
      <c r="D50" s="63"/>
      <c r="E50" s="25" t="s">
        <v>28</v>
      </c>
      <c r="F50" s="4"/>
      <c r="G50" s="26">
        <v>0.46</v>
      </c>
      <c r="H50" s="26">
        <v>0.02</v>
      </c>
      <c r="I50" s="26">
        <v>16.25</v>
      </c>
      <c r="J50" s="26">
        <v>67</v>
      </c>
      <c r="O50" s="26">
        <v>0.4</v>
      </c>
      <c r="R50" s="26">
        <v>0.4</v>
      </c>
    </row>
    <row r="51" spans="1:18">
      <c r="F51" s="8"/>
      <c r="G51" s="21">
        <f>G50</f>
        <v>0.46</v>
      </c>
      <c r="H51" s="21">
        <f t="shared" ref="H51:R51" si="9">H50</f>
        <v>0.02</v>
      </c>
      <c r="I51" s="21">
        <f t="shared" si="9"/>
        <v>16.25</v>
      </c>
      <c r="J51" s="21">
        <f t="shared" si="9"/>
        <v>67</v>
      </c>
      <c r="K51" s="21">
        <f t="shared" si="9"/>
        <v>0</v>
      </c>
      <c r="L51" s="21">
        <f t="shared" si="9"/>
        <v>0</v>
      </c>
      <c r="M51" s="21">
        <f t="shared" si="9"/>
        <v>0</v>
      </c>
      <c r="N51" s="21">
        <f t="shared" si="9"/>
        <v>0</v>
      </c>
      <c r="O51" s="21">
        <f t="shared" si="9"/>
        <v>0.4</v>
      </c>
      <c r="P51" s="21">
        <f t="shared" si="9"/>
        <v>0</v>
      </c>
      <c r="Q51" s="21">
        <f t="shared" si="9"/>
        <v>0</v>
      </c>
      <c r="R51" s="21">
        <f t="shared" si="9"/>
        <v>0.4</v>
      </c>
    </row>
    <row r="52" spans="1:18">
      <c r="A52" s="44" t="s">
        <v>5</v>
      </c>
      <c r="E52" s="25" t="s">
        <v>92</v>
      </c>
      <c r="F52" s="4"/>
      <c r="G52" s="26">
        <v>2.9</v>
      </c>
      <c r="H52" s="26">
        <v>0.8</v>
      </c>
      <c r="I52" s="26">
        <v>17</v>
      </c>
      <c r="J52" s="26">
        <v>90</v>
      </c>
      <c r="K52" s="26">
        <v>0.04</v>
      </c>
      <c r="N52" s="26">
        <v>0.4</v>
      </c>
      <c r="O52" s="26">
        <v>8.6999999999999993</v>
      </c>
      <c r="P52" s="26">
        <v>34.1</v>
      </c>
      <c r="Q52" s="26">
        <v>9.1</v>
      </c>
      <c r="R52" s="26">
        <v>0.52</v>
      </c>
    </row>
    <row r="53" spans="1:18">
      <c r="F53" s="8"/>
      <c r="G53" s="21">
        <f>G52</f>
        <v>2.9</v>
      </c>
      <c r="H53" s="21">
        <f t="shared" ref="H53:R53" si="10">H52</f>
        <v>0.8</v>
      </c>
      <c r="I53" s="21">
        <f t="shared" si="10"/>
        <v>17</v>
      </c>
      <c r="J53" s="21">
        <f t="shared" si="10"/>
        <v>90</v>
      </c>
      <c r="K53" s="21">
        <f t="shared" si="10"/>
        <v>0.04</v>
      </c>
      <c r="L53" s="21">
        <f t="shared" si="10"/>
        <v>0</v>
      </c>
      <c r="M53" s="21">
        <f t="shared" si="10"/>
        <v>0</v>
      </c>
      <c r="N53" s="21">
        <f t="shared" si="10"/>
        <v>0.4</v>
      </c>
      <c r="O53" s="21">
        <f t="shared" si="10"/>
        <v>8.6999999999999993</v>
      </c>
      <c r="P53" s="21">
        <f t="shared" si="10"/>
        <v>34.1</v>
      </c>
      <c r="Q53" s="21">
        <f t="shared" si="10"/>
        <v>9.1</v>
      </c>
      <c r="R53" s="21">
        <f t="shared" si="10"/>
        <v>0.52</v>
      </c>
    </row>
    <row r="54" spans="1:18">
      <c r="F54" s="8"/>
    </row>
    <row r="55" spans="1:18">
      <c r="D55" s="19"/>
      <c r="E55" s="20" t="s">
        <v>6</v>
      </c>
      <c r="F55" s="11"/>
      <c r="G55" s="21">
        <f t="shared" ref="G55:R55" si="11">G53+G51+G48+G45+G38</f>
        <v>23.383333333333333</v>
      </c>
      <c r="H55" s="21">
        <f t="shared" si="11"/>
        <v>28.720000000000002</v>
      </c>
      <c r="I55" s="21">
        <f t="shared" si="11"/>
        <v>76.180000000000007</v>
      </c>
      <c r="J55" s="21">
        <f t="shared" si="11"/>
        <v>662.7</v>
      </c>
      <c r="K55" s="21">
        <f t="shared" si="11"/>
        <v>0.24666666666666667</v>
      </c>
      <c r="L55" s="21">
        <f t="shared" si="11"/>
        <v>21.878333333333334</v>
      </c>
      <c r="M55" s="21">
        <f t="shared" si="11"/>
        <v>22.066666666666666</v>
      </c>
      <c r="N55" s="21">
        <f t="shared" si="11"/>
        <v>3.5783333333333336</v>
      </c>
      <c r="O55" s="21">
        <f t="shared" si="11"/>
        <v>117.65</v>
      </c>
      <c r="P55" s="21">
        <f t="shared" si="11"/>
        <v>281.18333333333334</v>
      </c>
      <c r="Q55" s="21">
        <f t="shared" si="11"/>
        <v>74.016666666666666</v>
      </c>
      <c r="R55" s="21">
        <f t="shared" si="11"/>
        <v>4.5649999999999995</v>
      </c>
    </row>
    <row r="56" spans="1:18">
      <c r="B56" s="19"/>
      <c r="D56" s="19"/>
      <c r="J56" s="47">
        <f>J55*60%/1627.8</f>
        <v>0.24426833763361594</v>
      </c>
    </row>
    <row r="57" spans="1:18">
      <c r="F57" s="5"/>
    </row>
    <row r="58" spans="1:18">
      <c r="A58" s="43" t="s">
        <v>31</v>
      </c>
      <c r="B58" s="19"/>
      <c r="C58" s="19"/>
    </row>
    <row r="59" spans="1:18">
      <c r="A59" s="19"/>
      <c r="B59" s="19"/>
      <c r="C59" s="19"/>
    </row>
    <row r="60" spans="1:18">
      <c r="B60" s="19" t="s">
        <v>81</v>
      </c>
      <c r="E60" s="20"/>
      <c r="F60" s="3"/>
      <c r="G60" s="21"/>
    </row>
    <row r="61" spans="1:18" s="18" customFormat="1" ht="15.75" customHeight="1">
      <c r="A61" s="32" t="s">
        <v>79</v>
      </c>
      <c r="B61" s="32"/>
      <c r="C61" s="32"/>
      <c r="E61" s="33">
        <v>50</v>
      </c>
      <c r="F61" s="34"/>
      <c r="G61" s="35">
        <v>0.82</v>
      </c>
      <c r="H61" s="35">
        <v>2.4900000000000002</v>
      </c>
      <c r="I61" s="35">
        <v>3.81</v>
      </c>
      <c r="J61" s="35">
        <v>41</v>
      </c>
      <c r="K61" s="36">
        <v>0.01</v>
      </c>
      <c r="L61" s="36">
        <v>6.75</v>
      </c>
      <c r="M61" s="36">
        <v>2.4</v>
      </c>
      <c r="N61" s="36">
        <v>1.05</v>
      </c>
      <c r="O61" s="36">
        <v>25.5</v>
      </c>
      <c r="P61" s="36">
        <v>15</v>
      </c>
      <c r="Q61" s="36">
        <v>8</v>
      </c>
      <c r="R61" s="36">
        <v>0.6</v>
      </c>
    </row>
    <row r="62" spans="1:18">
      <c r="A62" s="44" t="s">
        <v>21</v>
      </c>
      <c r="E62" s="25">
        <v>100</v>
      </c>
      <c r="F62" s="4"/>
      <c r="G62" s="26">
        <v>0.4</v>
      </c>
      <c r="H62" s="26">
        <v>0.4</v>
      </c>
      <c r="I62" s="26">
        <v>9.8000000000000007</v>
      </c>
      <c r="J62" s="26">
        <v>47</v>
      </c>
      <c r="K62" s="26">
        <v>0.03</v>
      </c>
      <c r="L62" s="26">
        <v>10</v>
      </c>
      <c r="N62" s="26">
        <v>0.2</v>
      </c>
      <c r="O62" s="26">
        <v>16</v>
      </c>
      <c r="P62" s="26">
        <v>11</v>
      </c>
      <c r="Q62" s="26">
        <v>9</v>
      </c>
      <c r="R62" s="26">
        <v>2.2000000000000002</v>
      </c>
    </row>
    <row r="63" spans="1:18">
      <c r="F63" s="8"/>
      <c r="G63" s="21">
        <f>SUM(G61:G62)/2</f>
        <v>0.61</v>
      </c>
      <c r="H63" s="21">
        <f t="shared" ref="H63:R63" si="12">SUM(H61:H62)/2</f>
        <v>1.4450000000000001</v>
      </c>
      <c r="I63" s="21">
        <f t="shared" si="12"/>
        <v>6.8050000000000006</v>
      </c>
      <c r="J63" s="21">
        <f t="shared" si="12"/>
        <v>44</v>
      </c>
      <c r="K63" s="21">
        <f t="shared" si="12"/>
        <v>0.02</v>
      </c>
      <c r="L63" s="21">
        <f t="shared" si="12"/>
        <v>8.375</v>
      </c>
      <c r="M63" s="21">
        <f t="shared" si="12"/>
        <v>1.2</v>
      </c>
      <c r="N63" s="21">
        <f t="shared" si="12"/>
        <v>0.625</v>
      </c>
      <c r="O63" s="21">
        <f t="shared" si="12"/>
        <v>20.75</v>
      </c>
      <c r="P63" s="21">
        <f t="shared" si="12"/>
        <v>13</v>
      </c>
      <c r="Q63" s="21">
        <f t="shared" si="12"/>
        <v>8.5</v>
      </c>
      <c r="R63" s="21">
        <f t="shared" si="12"/>
        <v>1.4000000000000001</v>
      </c>
    </row>
    <row r="64" spans="1:18" hidden="1">
      <c r="B64" s="19"/>
      <c r="F64" s="4"/>
    </row>
    <row r="65" spans="1:23" ht="15" hidden="1" customHeight="1">
      <c r="A65" s="63"/>
      <c r="B65" s="63"/>
      <c r="C65" s="63"/>
      <c r="D65" s="63"/>
      <c r="F65" s="4"/>
    </row>
    <row r="66" spans="1:23" hidden="1">
      <c r="F66" s="8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</row>
    <row r="67" spans="1:23">
      <c r="F67" s="8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</row>
    <row r="68" spans="1:23">
      <c r="A68" s="44" t="s">
        <v>56</v>
      </c>
      <c r="E68" s="25">
        <v>250</v>
      </c>
      <c r="F68" s="4"/>
      <c r="G68" s="26">
        <v>5.4</v>
      </c>
      <c r="H68" s="26">
        <v>3.4</v>
      </c>
      <c r="I68" s="26">
        <v>15.6</v>
      </c>
      <c r="J68" s="26">
        <v>115</v>
      </c>
      <c r="K68" s="26">
        <v>0.19</v>
      </c>
      <c r="L68" s="26">
        <v>5.7</v>
      </c>
      <c r="M68" s="26">
        <v>14.2</v>
      </c>
      <c r="N68" s="26">
        <v>0.3</v>
      </c>
      <c r="O68" s="26">
        <v>25.1</v>
      </c>
      <c r="P68" s="26">
        <v>81.400000000000006</v>
      </c>
      <c r="Q68" s="26">
        <v>30.5</v>
      </c>
      <c r="R68" s="26">
        <v>1.52</v>
      </c>
      <c r="S68" s="44"/>
    </row>
    <row r="69" spans="1:23">
      <c r="F69" s="4"/>
      <c r="G69" s="21">
        <f>G68</f>
        <v>5.4</v>
      </c>
      <c r="H69" s="21">
        <f t="shared" ref="H69:R69" si="13">H68</f>
        <v>3.4</v>
      </c>
      <c r="I69" s="21">
        <f t="shared" si="13"/>
        <v>15.6</v>
      </c>
      <c r="J69" s="21">
        <f t="shared" si="13"/>
        <v>115</v>
      </c>
      <c r="K69" s="21">
        <f t="shared" si="13"/>
        <v>0.19</v>
      </c>
      <c r="L69" s="21">
        <f t="shared" si="13"/>
        <v>5.7</v>
      </c>
      <c r="M69" s="21">
        <f t="shared" si="13"/>
        <v>14.2</v>
      </c>
      <c r="N69" s="21">
        <f t="shared" si="13"/>
        <v>0.3</v>
      </c>
      <c r="O69" s="21">
        <f t="shared" si="13"/>
        <v>25.1</v>
      </c>
      <c r="P69" s="21">
        <f t="shared" si="13"/>
        <v>81.400000000000006</v>
      </c>
      <c r="Q69" s="21">
        <f t="shared" si="13"/>
        <v>30.5</v>
      </c>
      <c r="R69" s="21">
        <f t="shared" si="13"/>
        <v>1.52</v>
      </c>
      <c r="S69" s="44"/>
    </row>
    <row r="70" spans="1:23">
      <c r="B70" s="19" t="s">
        <v>24</v>
      </c>
      <c r="F70" s="8"/>
      <c r="G70" s="21"/>
    </row>
    <row r="71" spans="1:23">
      <c r="A71" s="44" t="s">
        <v>35</v>
      </c>
      <c r="E71" s="25" t="s">
        <v>12</v>
      </c>
      <c r="F71" s="4"/>
      <c r="G71" s="26">
        <v>18.66</v>
      </c>
      <c r="H71" s="26">
        <v>10.5</v>
      </c>
      <c r="I71" s="26">
        <v>38.5</v>
      </c>
      <c r="J71" s="26">
        <v>323.16000000000003</v>
      </c>
      <c r="K71" s="26">
        <v>3.1</v>
      </c>
      <c r="L71" s="26">
        <v>0.4</v>
      </c>
      <c r="M71" s="26">
        <v>10.1</v>
      </c>
      <c r="N71" s="26">
        <v>1.5</v>
      </c>
      <c r="O71" s="26">
        <v>19.2</v>
      </c>
      <c r="P71" s="26">
        <v>24.8</v>
      </c>
      <c r="Q71" s="26">
        <v>7.1</v>
      </c>
      <c r="R71" s="26">
        <v>7.8</v>
      </c>
    </row>
    <row r="72" spans="1:23">
      <c r="A72" s="44" t="s">
        <v>27</v>
      </c>
      <c r="E72" s="25">
        <v>100</v>
      </c>
      <c r="F72" s="4"/>
      <c r="G72" s="26">
        <v>28.58</v>
      </c>
      <c r="H72" s="26">
        <v>12</v>
      </c>
      <c r="I72" s="26">
        <v>4.67</v>
      </c>
      <c r="J72" s="26">
        <v>241</v>
      </c>
      <c r="K72" s="26">
        <v>7.0000000000000007E-2</v>
      </c>
      <c r="L72" s="26">
        <v>5</v>
      </c>
      <c r="M72" s="26">
        <v>11.1</v>
      </c>
      <c r="N72" s="26">
        <v>1</v>
      </c>
      <c r="O72" s="26">
        <v>20.8</v>
      </c>
      <c r="P72" s="26">
        <v>90.8</v>
      </c>
      <c r="Q72" s="26">
        <v>24</v>
      </c>
      <c r="R72" s="26">
        <v>1.03</v>
      </c>
    </row>
    <row r="73" spans="1:23">
      <c r="F73" s="8"/>
      <c r="G73" s="21">
        <f t="shared" ref="G73:R73" si="14">SUM(G71:G72)/2</f>
        <v>23.619999999999997</v>
      </c>
      <c r="H73" s="21">
        <f t="shared" si="14"/>
        <v>11.25</v>
      </c>
      <c r="I73" s="21">
        <f t="shared" si="14"/>
        <v>21.585000000000001</v>
      </c>
      <c r="J73" s="21">
        <f t="shared" si="14"/>
        <v>282.08000000000004</v>
      </c>
      <c r="K73" s="21">
        <f t="shared" si="14"/>
        <v>1.585</v>
      </c>
      <c r="L73" s="21">
        <f t="shared" si="14"/>
        <v>2.7</v>
      </c>
      <c r="M73" s="21">
        <f t="shared" si="14"/>
        <v>10.6</v>
      </c>
      <c r="N73" s="21">
        <f t="shared" si="14"/>
        <v>1.25</v>
      </c>
      <c r="O73" s="21">
        <f t="shared" si="14"/>
        <v>20</v>
      </c>
      <c r="P73" s="21">
        <f t="shared" si="14"/>
        <v>57.8</v>
      </c>
      <c r="Q73" s="21">
        <f t="shared" si="14"/>
        <v>15.55</v>
      </c>
      <c r="R73" s="21">
        <f t="shared" si="14"/>
        <v>4.415</v>
      </c>
    </row>
    <row r="74" spans="1:23">
      <c r="B74" s="19" t="s">
        <v>3</v>
      </c>
      <c r="C74" s="19"/>
      <c r="F74" s="8"/>
      <c r="G74" s="21"/>
      <c r="H74" s="21"/>
      <c r="I74" s="21"/>
      <c r="J74" s="21"/>
    </row>
    <row r="75" spans="1:23">
      <c r="A75" s="44" t="s">
        <v>91</v>
      </c>
      <c r="E75" s="25" t="s">
        <v>66</v>
      </c>
      <c r="F75" s="4"/>
      <c r="G75" s="26">
        <v>8.77</v>
      </c>
      <c r="H75" s="26">
        <v>6.1</v>
      </c>
      <c r="I75" s="26">
        <v>39.619999999999997</v>
      </c>
      <c r="J75" s="26">
        <v>248</v>
      </c>
      <c r="K75" s="26">
        <v>0.15</v>
      </c>
      <c r="L75" s="26">
        <v>0.85</v>
      </c>
      <c r="M75" s="26">
        <v>4</v>
      </c>
      <c r="N75" s="26">
        <v>1</v>
      </c>
      <c r="O75" s="26">
        <v>52.9</v>
      </c>
      <c r="P75" s="26">
        <v>186</v>
      </c>
      <c r="Q75" s="26">
        <v>131</v>
      </c>
      <c r="R75" s="26">
        <v>3.98</v>
      </c>
    </row>
    <row r="76" spans="1:23">
      <c r="F76" s="8"/>
      <c r="G76" s="21">
        <f>G75</f>
        <v>8.77</v>
      </c>
      <c r="H76" s="21">
        <f t="shared" ref="H76:R76" si="15">H75</f>
        <v>6.1</v>
      </c>
      <c r="I76" s="21">
        <f t="shared" si="15"/>
        <v>39.619999999999997</v>
      </c>
      <c r="J76" s="21">
        <f t="shared" si="15"/>
        <v>248</v>
      </c>
      <c r="K76" s="21">
        <f t="shared" si="15"/>
        <v>0.15</v>
      </c>
      <c r="L76" s="21">
        <f t="shared" si="15"/>
        <v>0.85</v>
      </c>
      <c r="M76" s="21">
        <f t="shared" si="15"/>
        <v>4</v>
      </c>
      <c r="N76" s="21">
        <f t="shared" si="15"/>
        <v>1</v>
      </c>
      <c r="O76" s="21">
        <f t="shared" si="15"/>
        <v>52.9</v>
      </c>
      <c r="P76" s="21">
        <f t="shared" si="15"/>
        <v>186</v>
      </c>
      <c r="Q76" s="21">
        <f t="shared" si="15"/>
        <v>131</v>
      </c>
      <c r="R76" s="21">
        <f t="shared" si="15"/>
        <v>3.98</v>
      </c>
    </row>
    <row r="77" spans="1:23">
      <c r="B77" s="19" t="s">
        <v>4</v>
      </c>
      <c r="C77" s="19"/>
      <c r="F77" s="10"/>
    </row>
    <row r="78" spans="1:23">
      <c r="A78" s="44" t="s">
        <v>42</v>
      </c>
      <c r="E78" s="25">
        <v>200</v>
      </c>
      <c r="F78" s="4"/>
      <c r="G78" s="26">
        <v>0.66200000000000003</v>
      </c>
      <c r="H78" s="26">
        <v>0.09</v>
      </c>
      <c r="I78" s="26">
        <v>32.01</v>
      </c>
      <c r="J78" s="26">
        <v>132.80000000000001</v>
      </c>
      <c r="K78" s="26">
        <v>0.01</v>
      </c>
      <c r="L78" s="26">
        <v>0.72</v>
      </c>
      <c r="N78" s="26">
        <v>0.50800000000000001</v>
      </c>
      <c r="O78" s="26">
        <v>32.479999999999997</v>
      </c>
      <c r="P78" s="26">
        <v>23.44</v>
      </c>
      <c r="Q78" s="26">
        <v>17.46</v>
      </c>
      <c r="R78" s="26">
        <v>0.69</v>
      </c>
      <c r="S78" s="44"/>
      <c r="U78" s="37"/>
      <c r="V78" s="38"/>
      <c r="W78" s="39"/>
    </row>
    <row r="79" spans="1:23">
      <c r="F79" s="8"/>
      <c r="G79" s="21">
        <f>G78</f>
        <v>0.66200000000000003</v>
      </c>
      <c r="H79" s="21">
        <f t="shared" ref="H79:R79" si="16">H78</f>
        <v>0.09</v>
      </c>
      <c r="I79" s="21">
        <f t="shared" si="16"/>
        <v>32.01</v>
      </c>
      <c r="J79" s="21">
        <f t="shared" si="16"/>
        <v>132.80000000000001</v>
      </c>
      <c r="K79" s="21">
        <f t="shared" si="16"/>
        <v>0.01</v>
      </c>
      <c r="L79" s="21">
        <f t="shared" si="16"/>
        <v>0.72</v>
      </c>
      <c r="M79" s="21">
        <f t="shared" si="16"/>
        <v>0</v>
      </c>
      <c r="N79" s="21">
        <f t="shared" si="16"/>
        <v>0.50800000000000001</v>
      </c>
      <c r="O79" s="21">
        <f t="shared" si="16"/>
        <v>32.479999999999997</v>
      </c>
      <c r="P79" s="21">
        <f t="shared" si="16"/>
        <v>23.44</v>
      </c>
      <c r="Q79" s="21">
        <f t="shared" si="16"/>
        <v>17.46</v>
      </c>
      <c r="R79" s="21">
        <f t="shared" si="16"/>
        <v>0.69</v>
      </c>
    </row>
    <row r="80" spans="1:23">
      <c r="A80" s="44" t="s">
        <v>5</v>
      </c>
      <c r="E80" s="25" t="s">
        <v>92</v>
      </c>
      <c r="F80" s="4"/>
      <c r="G80" s="26">
        <v>2.9</v>
      </c>
      <c r="H80" s="26">
        <v>0.8</v>
      </c>
      <c r="I80" s="26">
        <v>17</v>
      </c>
      <c r="J80" s="26">
        <v>90</v>
      </c>
      <c r="K80" s="26">
        <v>0.04</v>
      </c>
      <c r="N80" s="26">
        <v>0.4</v>
      </c>
      <c r="O80" s="26">
        <v>8.6999999999999993</v>
      </c>
      <c r="P80" s="26">
        <v>34.1</v>
      </c>
      <c r="Q80" s="26">
        <v>9.1</v>
      </c>
      <c r="R80" s="26">
        <v>0.52</v>
      </c>
    </row>
    <row r="81" spans="1:18">
      <c r="F81" s="8"/>
      <c r="G81" s="21">
        <f>G80</f>
        <v>2.9</v>
      </c>
      <c r="H81" s="21">
        <f t="shared" ref="H81:R81" si="17">H80</f>
        <v>0.8</v>
      </c>
      <c r="I81" s="21">
        <f t="shared" si="17"/>
        <v>17</v>
      </c>
      <c r="J81" s="21">
        <f t="shared" si="17"/>
        <v>90</v>
      </c>
      <c r="K81" s="21">
        <f t="shared" si="17"/>
        <v>0.04</v>
      </c>
      <c r="L81" s="21">
        <f t="shared" si="17"/>
        <v>0</v>
      </c>
      <c r="M81" s="21">
        <f t="shared" si="17"/>
        <v>0</v>
      </c>
      <c r="N81" s="21">
        <f t="shared" si="17"/>
        <v>0.4</v>
      </c>
      <c r="O81" s="21">
        <f t="shared" si="17"/>
        <v>8.6999999999999993</v>
      </c>
      <c r="P81" s="21">
        <f t="shared" si="17"/>
        <v>34.1</v>
      </c>
      <c r="Q81" s="21">
        <f t="shared" si="17"/>
        <v>9.1</v>
      </c>
      <c r="R81" s="21">
        <f t="shared" si="17"/>
        <v>0.52</v>
      </c>
    </row>
    <row r="82" spans="1:18">
      <c r="F82" s="8"/>
      <c r="H82" s="21"/>
      <c r="I82" s="21"/>
      <c r="J82" s="21"/>
    </row>
    <row r="83" spans="1:18">
      <c r="D83" s="19"/>
      <c r="E83" s="20" t="s">
        <v>6</v>
      </c>
      <c r="F83" s="11"/>
      <c r="G83" s="21">
        <f>G80+G79+G76+G73+G69+G63</f>
        <v>41.961999999999996</v>
      </c>
      <c r="H83" s="21">
        <f t="shared" ref="H83:R83" si="18">H80+H79+H76+H73+H69+H63</f>
        <v>23.084999999999997</v>
      </c>
      <c r="I83" s="21">
        <f t="shared" si="18"/>
        <v>132.62</v>
      </c>
      <c r="J83" s="21">
        <f t="shared" si="18"/>
        <v>911.88000000000011</v>
      </c>
      <c r="K83" s="21">
        <f t="shared" si="18"/>
        <v>1.9949999999999999</v>
      </c>
      <c r="L83" s="21">
        <f t="shared" si="18"/>
        <v>18.344999999999999</v>
      </c>
      <c r="M83" s="21">
        <f t="shared" si="18"/>
        <v>29.999999999999996</v>
      </c>
      <c r="N83" s="21">
        <f t="shared" si="18"/>
        <v>4.0830000000000002</v>
      </c>
      <c r="O83" s="21">
        <f t="shared" si="18"/>
        <v>159.92999999999998</v>
      </c>
      <c r="P83" s="21">
        <f t="shared" si="18"/>
        <v>395.74</v>
      </c>
      <c r="Q83" s="21">
        <f t="shared" si="18"/>
        <v>212.11</v>
      </c>
      <c r="R83" s="21">
        <f t="shared" si="18"/>
        <v>12.525</v>
      </c>
    </row>
    <row r="84" spans="1:18">
      <c r="B84" s="19"/>
      <c r="D84" s="19"/>
      <c r="J84" s="47">
        <f>J83*60%/1627.8</f>
        <v>0.33611500184297827</v>
      </c>
    </row>
    <row r="85" spans="1:18">
      <c r="A85" s="19"/>
      <c r="B85" s="19"/>
      <c r="C85" s="19"/>
      <c r="D85" s="19"/>
      <c r="E85" s="20"/>
      <c r="F85" s="3"/>
      <c r="G85" s="21"/>
    </row>
    <row r="86" spans="1:18">
      <c r="A86" s="43" t="s">
        <v>32</v>
      </c>
      <c r="E86" s="20"/>
      <c r="F86" s="1"/>
      <c r="G86" s="21"/>
    </row>
    <row r="87" spans="1:18">
      <c r="A87" s="19"/>
      <c r="E87" s="20"/>
      <c r="F87" s="1"/>
      <c r="G87" s="21"/>
    </row>
    <row r="88" spans="1:18" ht="31.5">
      <c r="A88" s="22" t="s">
        <v>0</v>
      </c>
      <c r="B88" s="22"/>
      <c r="C88" s="22"/>
      <c r="D88" s="19"/>
      <c r="E88" s="20" t="s">
        <v>1</v>
      </c>
      <c r="F88" s="2" t="s">
        <v>2</v>
      </c>
      <c r="G88" s="23" t="s">
        <v>7</v>
      </c>
      <c r="H88" s="23" t="s">
        <v>8</v>
      </c>
      <c r="I88" s="23" t="s">
        <v>9</v>
      </c>
      <c r="J88" s="23" t="s">
        <v>10</v>
      </c>
      <c r="K88" s="23" t="s">
        <v>13</v>
      </c>
      <c r="L88" s="23" t="s">
        <v>14</v>
      </c>
      <c r="M88" s="23" t="s">
        <v>15</v>
      </c>
      <c r="N88" s="23" t="s">
        <v>16</v>
      </c>
      <c r="O88" s="23" t="s">
        <v>17</v>
      </c>
      <c r="P88" s="23" t="s">
        <v>18</v>
      </c>
      <c r="Q88" s="23" t="s">
        <v>19</v>
      </c>
      <c r="R88" s="23" t="s">
        <v>20</v>
      </c>
    </row>
    <row r="89" spans="1:18">
      <c r="B89" s="19" t="s">
        <v>82</v>
      </c>
      <c r="E89" s="20"/>
      <c r="F89" s="3"/>
      <c r="G89" s="21"/>
      <c r="H89" s="21"/>
      <c r="I89" s="21"/>
      <c r="J89" s="21"/>
    </row>
    <row r="90" spans="1:18">
      <c r="A90" s="45" t="s">
        <v>43</v>
      </c>
      <c r="B90" s="45"/>
      <c r="C90" s="45"/>
      <c r="D90" s="45"/>
      <c r="E90" s="25" t="s">
        <v>39</v>
      </c>
      <c r="F90" s="4"/>
      <c r="G90" s="26">
        <v>7.31</v>
      </c>
      <c r="H90" s="26">
        <v>11.004</v>
      </c>
      <c r="I90" s="26">
        <v>20.76</v>
      </c>
      <c r="J90" s="26">
        <v>217</v>
      </c>
      <c r="K90" s="26">
        <v>5.6000000000000001E-2</v>
      </c>
      <c r="L90" s="26">
        <v>0.15</v>
      </c>
      <c r="M90" s="26">
        <v>72.099999999999994</v>
      </c>
      <c r="N90" s="26">
        <v>0.63</v>
      </c>
      <c r="O90" s="26">
        <v>220.08</v>
      </c>
      <c r="P90" s="26">
        <v>155.4</v>
      </c>
      <c r="Q90" s="26">
        <v>17.43</v>
      </c>
      <c r="R90" s="26">
        <v>0.63</v>
      </c>
    </row>
    <row r="91" spans="1:18" hidden="1">
      <c r="A91" s="45"/>
      <c r="B91" s="45"/>
      <c r="C91" s="45"/>
      <c r="D91" s="45"/>
      <c r="F91" s="4"/>
    </row>
    <row r="92" spans="1:18" ht="33.75" customHeight="1">
      <c r="A92" s="63" t="s">
        <v>65</v>
      </c>
      <c r="B92" s="63"/>
      <c r="C92" s="63"/>
      <c r="D92" s="63"/>
      <c r="E92" s="55">
        <v>60</v>
      </c>
      <c r="F92" s="10"/>
      <c r="G92" s="16">
        <v>0.59</v>
      </c>
      <c r="H92" s="16">
        <v>6.1</v>
      </c>
      <c r="I92" s="16">
        <v>2.04</v>
      </c>
      <c r="J92" s="16">
        <v>67</v>
      </c>
      <c r="K92" s="16">
        <v>1.2E-2</v>
      </c>
      <c r="L92" s="16">
        <v>3.87</v>
      </c>
      <c r="M92" s="16">
        <v>0.06</v>
      </c>
      <c r="N92" s="16">
        <v>0.09</v>
      </c>
      <c r="O92" s="16">
        <v>11.7</v>
      </c>
      <c r="P92" s="16">
        <v>11.4</v>
      </c>
      <c r="Q92" s="16">
        <v>4.8</v>
      </c>
      <c r="R92" s="56"/>
    </row>
    <row r="93" spans="1:18">
      <c r="F93" s="8"/>
      <c r="G93" s="21">
        <f>SUM(G90:G92)/2</f>
        <v>3.9499999999999997</v>
      </c>
      <c r="H93" s="21">
        <f t="shared" ref="H93:Q93" si="19">SUM(H90:H92)/3</f>
        <v>5.7013333333333334</v>
      </c>
      <c r="I93" s="21">
        <f t="shared" si="19"/>
        <v>7.6000000000000005</v>
      </c>
      <c r="J93" s="21">
        <f t="shared" si="19"/>
        <v>94.666666666666671</v>
      </c>
      <c r="K93" s="21">
        <f t="shared" si="19"/>
        <v>2.2666666666666668E-2</v>
      </c>
      <c r="L93" s="21">
        <f t="shared" si="19"/>
        <v>1.34</v>
      </c>
      <c r="M93" s="21">
        <f t="shared" si="19"/>
        <v>24.053333333333331</v>
      </c>
      <c r="N93" s="21">
        <f t="shared" si="19"/>
        <v>0.24</v>
      </c>
      <c r="O93" s="21">
        <f t="shared" si="19"/>
        <v>77.260000000000005</v>
      </c>
      <c r="P93" s="21">
        <f t="shared" si="19"/>
        <v>55.6</v>
      </c>
      <c r="Q93" s="21">
        <f t="shared" si="19"/>
        <v>7.41</v>
      </c>
      <c r="R93" s="21">
        <f>SUM(R90:R92)/3</f>
        <v>0.21</v>
      </c>
    </row>
    <row r="94" spans="1:18" hidden="1">
      <c r="B94" s="19"/>
      <c r="F94" s="4"/>
    </row>
    <row r="95" spans="1:18" ht="15" hidden="1" customHeight="1">
      <c r="A95" s="65"/>
      <c r="B95" s="65"/>
      <c r="C95" s="65"/>
      <c r="D95" s="65"/>
      <c r="F95" s="4"/>
    </row>
    <row r="96" spans="1:18" hidden="1">
      <c r="F96" s="8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</row>
    <row r="97" spans="1:19">
      <c r="F97" s="8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</row>
    <row r="98" spans="1:19">
      <c r="A98" s="44" t="s">
        <v>57</v>
      </c>
      <c r="E98" s="25" t="s">
        <v>98</v>
      </c>
      <c r="F98" s="4"/>
      <c r="G98" s="26">
        <v>1.6</v>
      </c>
      <c r="H98" s="26">
        <v>4.7</v>
      </c>
      <c r="I98" s="26">
        <v>9.6999999999999993</v>
      </c>
      <c r="J98" s="26">
        <v>87</v>
      </c>
      <c r="K98" s="26">
        <v>0.03</v>
      </c>
      <c r="L98" s="26">
        <v>6.37</v>
      </c>
      <c r="M98" s="26">
        <v>23.4</v>
      </c>
      <c r="N98" s="26">
        <v>0.25</v>
      </c>
      <c r="O98" s="26">
        <v>31.4</v>
      </c>
      <c r="P98" s="26">
        <v>39.700000000000003</v>
      </c>
      <c r="Q98" s="26">
        <v>17</v>
      </c>
      <c r="R98" s="26">
        <v>0.78</v>
      </c>
      <c r="S98" s="44"/>
    </row>
    <row r="99" spans="1:19">
      <c r="F99" s="10"/>
      <c r="G99" s="21">
        <f>G98</f>
        <v>1.6</v>
      </c>
      <c r="H99" s="21">
        <f t="shared" ref="H99:R99" si="20">H98</f>
        <v>4.7</v>
      </c>
      <c r="I99" s="21">
        <f t="shared" si="20"/>
        <v>9.6999999999999993</v>
      </c>
      <c r="J99" s="21">
        <f t="shared" si="20"/>
        <v>87</v>
      </c>
      <c r="K99" s="21">
        <f t="shared" si="20"/>
        <v>0.03</v>
      </c>
      <c r="L99" s="21">
        <f t="shared" si="20"/>
        <v>6.37</v>
      </c>
      <c r="M99" s="21">
        <f t="shared" si="20"/>
        <v>23.4</v>
      </c>
      <c r="N99" s="21">
        <f t="shared" si="20"/>
        <v>0.25</v>
      </c>
      <c r="O99" s="21">
        <f t="shared" si="20"/>
        <v>31.4</v>
      </c>
      <c r="P99" s="21">
        <f t="shared" si="20"/>
        <v>39.700000000000003</v>
      </c>
      <c r="Q99" s="21">
        <f t="shared" si="20"/>
        <v>17</v>
      </c>
      <c r="R99" s="21">
        <f t="shared" si="20"/>
        <v>0.78</v>
      </c>
      <c r="S99" s="44"/>
    </row>
    <row r="100" spans="1:19">
      <c r="B100" s="19" t="s">
        <v>24</v>
      </c>
      <c r="F100" s="8"/>
      <c r="G100" s="21"/>
      <c r="H100" s="21"/>
      <c r="I100" s="21"/>
      <c r="J100" s="21"/>
    </row>
    <row r="101" spans="1:19" s="31" customFormat="1">
      <c r="A101" s="44" t="s">
        <v>86</v>
      </c>
      <c r="B101" s="44"/>
      <c r="C101" s="44"/>
      <c r="D101" s="44"/>
      <c r="E101" s="18" t="s">
        <v>61</v>
      </c>
      <c r="F101" s="7"/>
      <c r="G101" s="30">
        <v>12</v>
      </c>
      <c r="H101" s="30">
        <v>4.8</v>
      </c>
      <c r="I101" s="30">
        <v>26.4</v>
      </c>
      <c r="J101" s="30">
        <v>192</v>
      </c>
      <c r="K101" s="30">
        <v>23.6</v>
      </c>
      <c r="L101" s="30">
        <v>0.02</v>
      </c>
      <c r="M101" s="30">
        <v>24.8</v>
      </c>
      <c r="N101" s="30">
        <v>0.85</v>
      </c>
      <c r="O101" s="30">
        <v>69.849999999999994</v>
      </c>
      <c r="P101" s="30">
        <v>25.65</v>
      </c>
      <c r="Q101" s="30">
        <v>2.2999999999999998</v>
      </c>
      <c r="R101" s="30">
        <v>0.09</v>
      </c>
    </row>
    <row r="102" spans="1:19" ht="18" customHeight="1">
      <c r="A102" s="45" t="s">
        <v>44</v>
      </c>
      <c r="B102" s="45"/>
      <c r="C102" s="45"/>
      <c r="D102" s="45"/>
      <c r="E102" s="25" t="s">
        <v>45</v>
      </c>
      <c r="F102" s="4"/>
      <c r="G102" s="26">
        <v>5.9429999999999996</v>
      </c>
      <c r="H102" s="26">
        <v>8.8109999999999999</v>
      </c>
      <c r="I102" s="26">
        <v>15.246</v>
      </c>
      <c r="J102" s="26">
        <v>107.37</v>
      </c>
      <c r="K102" s="26">
        <v>7.8E-2</v>
      </c>
      <c r="L102" s="26">
        <v>2.91</v>
      </c>
      <c r="M102" s="26">
        <v>34.950000000000003</v>
      </c>
      <c r="N102" s="26">
        <v>0</v>
      </c>
      <c r="O102" s="26">
        <v>20.41</v>
      </c>
      <c r="P102" s="26">
        <v>100.123</v>
      </c>
      <c r="Q102" s="26">
        <v>21.31</v>
      </c>
      <c r="R102" s="26">
        <v>2.008</v>
      </c>
    </row>
    <row r="103" spans="1:19">
      <c r="A103" s="44" t="s">
        <v>68</v>
      </c>
      <c r="E103" s="25">
        <v>90</v>
      </c>
      <c r="F103" s="4"/>
      <c r="G103" s="26">
        <v>28.27</v>
      </c>
      <c r="H103" s="26">
        <v>8.67</v>
      </c>
      <c r="I103" s="26">
        <v>0.84</v>
      </c>
      <c r="J103" s="26">
        <v>194</v>
      </c>
      <c r="K103" s="26">
        <v>0.09</v>
      </c>
      <c r="L103" s="26">
        <v>8.42</v>
      </c>
      <c r="M103" s="26">
        <v>33.299999999999997</v>
      </c>
      <c r="N103" s="26">
        <v>0.92</v>
      </c>
      <c r="O103" s="26">
        <v>38.4</v>
      </c>
      <c r="P103" s="26">
        <v>151.4</v>
      </c>
      <c r="Q103" s="26">
        <v>30.5</v>
      </c>
      <c r="R103" s="26">
        <v>1.98</v>
      </c>
    </row>
    <row r="104" spans="1:19">
      <c r="F104" s="8"/>
      <c r="G104" s="21">
        <f>(G101+G102+G103)/3</f>
        <v>15.404333333333332</v>
      </c>
      <c r="H104" s="21">
        <f t="shared" ref="H104:R104" si="21">(H101+H102+H103)/3</f>
        <v>7.4269999999999996</v>
      </c>
      <c r="I104" s="21">
        <f t="shared" si="21"/>
        <v>14.162000000000001</v>
      </c>
      <c r="J104" s="21">
        <f t="shared" si="21"/>
        <v>164.45666666666668</v>
      </c>
      <c r="K104" s="21">
        <f t="shared" si="21"/>
        <v>7.9226666666666672</v>
      </c>
      <c r="L104" s="21">
        <f t="shared" si="21"/>
        <v>3.7833333333333332</v>
      </c>
      <c r="M104" s="21">
        <f t="shared" si="21"/>
        <v>31.016666666666666</v>
      </c>
      <c r="N104" s="21">
        <f t="shared" si="21"/>
        <v>0.59</v>
      </c>
      <c r="O104" s="21">
        <f t="shared" si="21"/>
        <v>42.886666666666663</v>
      </c>
      <c r="P104" s="21">
        <f t="shared" si="21"/>
        <v>92.391000000000005</v>
      </c>
      <c r="Q104" s="21">
        <f t="shared" si="21"/>
        <v>18.036666666666665</v>
      </c>
      <c r="R104" s="21">
        <f t="shared" si="21"/>
        <v>1.3593333333333331</v>
      </c>
    </row>
    <row r="105" spans="1:19">
      <c r="F105" s="8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</row>
    <row r="106" spans="1:19">
      <c r="B106" s="19" t="s">
        <v>25</v>
      </c>
      <c r="C106" s="19"/>
      <c r="F106" s="10"/>
    </row>
    <row r="107" spans="1:19">
      <c r="A107" s="45" t="s">
        <v>87</v>
      </c>
      <c r="B107" s="45"/>
      <c r="C107" s="45"/>
      <c r="D107" s="45"/>
      <c r="E107" s="25" t="s">
        <v>74</v>
      </c>
      <c r="F107" s="4"/>
      <c r="G107" s="26">
        <v>6.67</v>
      </c>
      <c r="H107" s="26">
        <v>8.5399999999999991</v>
      </c>
      <c r="I107" s="26">
        <v>41.95</v>
      </c>
      <c r="J107" s="26">
        <v>272</v>
      </c>
      <c r="K107" s="26">
        <v>0.108</v>
      </c>
      <c r="L107" s="26">
        <v>0.74</v>
      </c>
      <c r="M107" s="26">
        <v>42.34</v>
      </c>
      <c r="N107" s="26">
        <v>0.59</v>
      </c>
      <c r="O107" s="26">
        <v>113.6</v>
      </c>
      <c r="P107" s="26">
        <v>171</v>
      </c>
      <c r="Q107" s="26">
        <v>34.200000000000003</v>
      </c>
      <c r="R107" s="26">
        <v>1.83</v>
      </c>
    </row>
    <row r="108" spans="1:19">
      <c r="C108" s="19"/>
      <c r="F108" s="8"/>
      <c r="G108" s="21">
        <f t="shared" ref="G108:R108" si="22">SUM(G107)</f>
        <v>6.67</v>
      </c>
      <c r="H108" s="21">
        <f t="shared" si="22"/>
        <v>8.5399999999999991</v>
      </c>
      <c r="I108" s="21">
        <f t="shared" si="22"/>
        <v>41.95</v>
      </c>
      <c r="J108" s="21">
        <f t="shared" si="22"/>
        <v>272</v>
      </c>
      <c r="K108" s="21">
        <f t="shared" si="22"/>
        <v>0.108</v>
      </c>
      <c r="L108" s="21">
        <f t="shared" si="22"/>
        <v>0.74</v>
      </c>
      <c r="M108" s="21">
        <f t="shared" si="22"/>
        <v>42.34</v>
      </c>
      <c r="N108" s="21">
        <f t="shared" si="22"/>
        <v>0.59</v>
      </c>
      <c r="O108" s="21">
        <f t="shared" si="22"/>
        <v>113.6</v>
      </c>
      <c r="P108" s="21">
        <f t="shared" si="22"/>
        <v>171</v>
      </c>
      <c r="Q108" s="21">
        <f t="shared" si="22"/>
        <v>34.200000000000003</v>
      </c>
      <c r="R108" s="21">
        <f t="shared" si="22"/>
        <v>1.83</v>
      </c>
    </row>
    <row r="109" spans="1:19" ht="16.5" customHeight="1">
      <c r="B109" s="19" t="s">
        <v>26</v>
      </c>
      <c r="F109" s="4"/>
    </row>
    <row r="110" spans="1:19">
      <c r="A110" s="63" t="s">
        <v>64</v>
      </c>
      <c r="B110" s="63"/>
      <c r="C110" s="63"/>
      <c r="D110" s="63"/>
      <c r="E110" s="25">
        <v>200</v>
      </c>
      <c r="F110" s="4"/>
      <c r="G110" s="21">
        <v>0.1</v>
      </c>
      <c r="H110" s="21">
        <v>0</v>
      </c>
      <c r="I110" s="21">
        <v>30.8</v>
      </c>
      <c r="J110" s="21">
        <v>124</v>
      </c>
      <c r="K110" s="21">
        <f>SUM(K109)</f>
        <v>0</v>
      </c>
      <c r="L110" s="21">
        <f>SUM(L109)</f>
        <v>0</v>
      </c>
      <c r="M110" s="21"/>
      <c r="N110" s="21">
        <f>SUM(N109)</f>
        <v>0</v>
      </c>
      <c r="O110" s="21">
        <f>SUM(O109)</f>
        <v>0</v>
      </c>
      <c r="P110" s="21">
        <f>SUM(P109)</f>
        <v>0</v>
      </c>
      <c r="Q110" s="21">
        <f>SUM(Q109)</f>
        <v>0</v>
      </c>
      <c r="R110" s="21">
        <f>SUM(R109)</f>
        <v>0</v>
      </c>
    </row>
    <row r="111" spans="1:19">
      <c r="A111" s="51"/>
      <c r="B111" s="51"/>
      <c r="C111" s="51"/>
      <c r="D111" s="51"/>
      <c r="F111" s="8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</row>
    <row r="112" spans="1:19">
      <c r="A112" s="44" t="s">
        <v>5</v>
      </c>
      <c r="E112" s="25" t="s">
        <v>92</v>
      </c>
      <c r="F112" s="4"/>
      <c r="G112" s="26">
        <v>2.9</v>
      </c>
      <c r="H112" s="26">
        <v>0.8</v>
      </c>
      <c r="I112" s="26">
        <v>17</v>
      </c>
      <c r="J112" s="26">
        <v>90</v>
      </c>
      <c r="K112" s="26">
        <v>0.04</v>
      </c>
      <c r="N112" s="26">
        <v>0.4</v>
      </c>
      <c r="O112" s="26">
        <v>8.6999999999999993</v>
      </c>
      <c r="P112" s="26">
        <v>34.1</v>
      </c>
      <c r="Q112" s="26">
        <v>9.1</v>
      </c>
      <c r="R112" s="26">
        <v>0.52</v>
      </c>
    </row>
    <row r="113" spans="1:19">
      <c r="F113" s="8"/>
      <c r="G113" s="21">
        <f>G112</f>
        <v>2.9</v>
      </c>
      <c r="H113" s="21">
        <f t="shared" ref="H113:R113" si="23">H112</f>
        <v>0.8</v>
      </c>
      <c r="I113" s="21">
        <f t="shared" si="23"/>
        <v>17</v>
      </c>
      <c r="J113" s="21">
        <f t="shared" si="23"/>
        <v>90</v>
      </c>
      <c r="K113" s="21">
        <f t="shared" si="23"/>
        <v>0.04</v>
      </c>
      <c r="L113" s="21">
        <f t="shared" si="23"/>
        <v>0</v>
      </c>
      <c r="M113" s="21">
        <f t="shared" si="23"/>
        <v>0</v>
      </c>
      <c r="N113" s="21">
        <f t="shared" si="23"/>
        <v>0.4</v>
      </c>
      <c r="O113" s="21">
        <f t="shared" si="23"/>
        <v>8.6999999999999993</v>
      </c>
      <c r="P113" s="21">
        <f t="shared" si="23"/>
        <v>34.1</v>
      </c>
      <c r="Q113" s="21">
        <f t="shared" si="23"/>
        <v>9.1</v>
      </c>
      <c r="R113" s="21">
        <f t="shared" si="23"/>
        <v>0.52</v>
      </c>
    </row>
    <row r="114" spans="1:19">
      <c r="F114" s="8"/>
      <c r="H114" s="21"/>
      <c r="I114" s="21"/>
      <c r="J114" s="21"/>
    </row>
    <row r="115" spans="1:19">
      <c r="D115" s="19"/>
      <c r="E115" s="20" t="s">
        <v>6</v>
      </c>
      <c r="F115" s="11"/>
      <c r="G115" s="21">
        <f t="shared" ref="G115:R115" si="24">G112+G110+G108+G103+G99+G93</f>
        <v>43.49</v>
      </c>
      <c r="H115" s="21">
        <f t="shared" si="24"/>
        <v>28.411333333333332</v>
      </c>
      <c r="I115" s="21">
        <f t="shared" si="24"/>
        <v>107.89</v>
      </c>
      <c r="J115" s="21">
        <f t="shared" si="24"/>
        <v>861.66666666666663</v>
      </c>
      <c r="K115" s="21">
        <f t="shared" si="24"/>
        <v>0.29066666666666668</v>
      </c>
      <c r="L115" s="21">
        <f t="shared" si="24"/>
        <v>16.87</v>
      </c>
      <c r="M115" s="21">
        <f t="shared" si="24"/>
        <v>123.09333333333332</v>
      </c>
      <c r="N115" s="21">
        <f t="shared" si="24"/>
        <v>2.4000000000000004</v>
      </c>
      <c r="O115" s="21">
        <f t="shared" si="24"/>
        <v>269.36</v>
      </c>
      <c r="P115" s="21">
        <f t="shared" si="24"/>
        <v>451.8</v>
      </c>
      <c r="Q115" s="21">
        <f t="shared" si="24"/>
        <v>98.210000000000008</v>
      </c>
      <c r="R115" s="21">
        <f t="shared" si="24"/>
        <v>5.32</v>
      </c>
    </row>
    <row r="116" spans="1:19">
      <c r="D116" s="19"/>
      <c r="E116" s="20"/>
      <c r="F116" s="1"/>
      <c r="G116" s="21"/>
      <c r="H116" s="21"/>
      <c r="I116" s="21"/>
      <c r="J116" s="47">
        <f>J115*60%/1627.8</f>
        <v>0.31760658557562355</v>
      </c>
      <c r="K116" s="21"/>
      <c r="L116" s="21"/>
      <c r="M116" s="21"/>
      <c r="N116" s="21"/>
      <c r="O116" s="21"/>
      <c r="P116" s="21"/>
      <c r="Q116" s="21"/>
      <c r="R116" s="21"/>
    </row>
    <row r="117" spans="1:19">
      <c r="D117" s="19"/>
      <c r="E117" s="20"/>
      <c r="F117" s="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</row>
    <row r="118" spans="1:19">
      <c r="D118" s="19"/>
      <c r="E118" s="20"/>
      <c r="F118" s="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</row>
    <row r="119" spans="1:19">
      <c r="B119" s="19"/>
      <c r="D119" s="19"/>
    </row>
    <row r="120" spans="1:19">
      <c r="F120" s="5"/>
      <c r="H120" s="21"/>
      <c r="I120" s="21"/>
      <c r="J120" s="21"/>
    </row>
    <row r="121" spans="1:19">
      <c r="A121" s="43" t="s">
        <v>33</v>
      </c>
      <c r="B121" s="19"/>
      <c r="C121" s="19"/>
    </row>
    <row r="122" spans="1:19">
      <c r="A122" s="19"/>
      <c r="B122" s="19"/>
      <c r="C122" s="19"/>
    </row>
    <row r="123" spans="1:19">
      <c r="B123" s="19" t="s">
        <v>83</v>
      </c>
      <c r="E123" s="20"/>
      <c r="F123" s="3"/>
      <c r="G123" s="21"/>
      <c r="H123" s="21"/>
      <c r="I123" s="21"/>
      <c r="J123" s="21"/>
    </row>
    <row r="124" spans="1:19">
      <c r="A124" s="44" t="s">
        <v>21</v>
      </c>
      <c r="E124" s="25">
        <v>100</v>
      </c>
      <c r="F124" s="13"/>
      <c r="G124" s="26">
        <v>0.4</v>
      </c>
      <c r="H124" s="26">
        <v>0.4</v>
      </c>
      <c r="I124" s="26">
        <v>9.8000000000000007</v>
      </c>
      <c r="J124" s="26">
        <v>47</v>
      </c>
      <c r="K124" s="26">
        <v>0.03</v>
      </c>
      <c r="L124" s="26">
        <v>10</v>
      </c>
      <c r="N124" s="26">
        <v>0.2</v>
      </c>
      <c r="O124" s="26">
        <v>16</v>
      </c>
      <c r="P124" s="26">
        <v>11</v>
      </c>
      <c r="Q124" s="26">
        <v>9</v>
      </c>
      <c r="R124" s="26">
        <v>2.2000000000000002</v>
      </c>
    </row>
    <row r="125" spans="1:19">
      <c r="A125" s="66" t="s">
        <v>69</v>
      </c>
      <c r="B125" s="66"/>
      <c r="C125" s="66"/>
      <c r="D125" s="66"/>
      <c r="E125" s="25">
        <v>50</v>
      </c>
      <c r="F125" s="13"/>
      <c r="G125" s="16">
        <v>4.3</v>
      </c>
      <c r="H125" s="16">
        <v>2.88</v>
      </c>
      <c r="I125" s="16">
        <v>6.2</v>
      </c>
      <c r="J125" s="16">
        <v>60</v>
      </c>
      <c r="K125" s="26">
        <v>0.01</v>
      </c>
      <c r="L125" s="26">
        <v>0.11</v>
      </c>
      <c r="N125" s="26">
        <v>0.06</v>
      </c>
      <c r="O125" s="26">
        <v>150</v>
      </c>
      <c r="P125" s="26">
        <v>90</v>
      </c>
      <c r="Q125" s="26">
        <v>8.25</v>
      </c>
      <c r="R125" s="26">
        <v>0.11</v>
      </c>
      <c r="S125" s="44"/>
    </row>
    <row r="126" spans="1:19" ht="18.75" customHeight="1">
      <c r="A126" s="63" t="s">
        <v>73</v>
      </c>
      <c r="B126" s="63"/>
      <c r="C126" s="63"/>
      <c r="D126" s="63"/>
      <c r="E126" s="25">
        <v>100</v>
      </c>
      <c r="F126" s="13"/>
      <c r="G126" s="26">
        <v>1.9</v>
      </c>
      <c r="H126" s="26">
        <v>0.3</v>
      </c>
      <c r="I126" s="26">
        <v>30.7</v>
      </c>
      <c r="J126" s="26">
        <v>136</v>
      </c>
      <c r="K126" s="26">
        <v>0.06</v>
      </c>
      <c r="M126" s="26">
        <v>5</v>
      </c>
      <c r="N126" s="26">
        <v>0.6</v>
      </c>
      <c r="O126" s="26">
        <v>34</v>
      </c>
      <c r="P126" s="26">
        <v>52</v>
      </c>
      <c r="Q126" s="26">
        <v>9</v>
      </c>
      <c r="R126" s="26">
        <v>0.6</v>
      </c>
    </row>
    <row r="127" spans="1:19">
      <c r="F127" s="14"/>
      <c r="G127" s="21">
        <f>SUM(G124:G126:G125)/3</f>
        <v>2.1999999999999997</v>
      </c>
      <c r="H127" s="21">
        <f>SUM(H124:H126:H125)/3</f>
        <v>1.1933333333333331</v>
      </c>
      <c r="I127" s="21">
        <f>SUM(I124:I126:I125)/3</f>
        <v>15.566666666666668</v>
      </c>
      <c r="J127" s="21">
        <f>SUM(J124:J126:J125)/3</f>
        <v>81</v>
      </c>
      <c r="K127" s="21">
        <f>SUM(K124:K126:K125)/3</f>
        <v>3.3333333333333333E-2</v>
      </c>
      <c r="L127" s="21">
        <f>SUM(L124:L126:L125)/3</f>
        <v>3.3699999999999997</v>
      </c>
      <c r="M127" s="21">
        <f>SUM(M124:M126:M125)/3</f>
        <v>1.6666666666666667</v>
      </c>
      <c r="N127" s="21">
        <f>SUM(N124:N126:N125)/3</f>
        <v>0.28666666666666668</v>
      </c>
      <c r="O127" s="21">
        <f>SUM(O124:O126:O125)/3</f>
        <v>66.666666666666671</v>
      </c>
      <c r="P127" s="21">
        <f>SUM(P124:P126:P125)/3</f>
        <v>51</v>
      </c>
      <c r="Q127" s="21">
        <f>SUM(Q124:Q126:Q125)/3</f>
        <v>8.75</v>
      </c>
      <c r="R127" s="21">
        <f>SUM(R124:R126:R125)/3</f>
        <v>0.97000000000000008</v>
      </c>
    </row>
    <row r="128" spans="1:19" hidden="1">
      <c r="B128" s="19"/>
      <c r="F128" s="13"/>
    </row>
    <row r="129" spans="1:18" ht="18.75" hidden="1" customHeight="1">
      <c r="A129" s="63"/>
      <c r="B129" s="63"/>
      <c r="C129" s="63"/>
      <c r="D129" s="63"/>
      <c r="F129" s="13"/>
    </row>
    <row r="130" spans="1:18" hidden="1">
      <c r="F130" s="14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</row>
    <row r="131" spans="1:18">
      <c r="F131" s="14"/>
      <c r="G131" s="21"/>
      <c r="H131" s="21"/>
      <c r="I131" s="21"/>
      <c r="J131" s="21"/>
    </row>
    <row r="132" spans="1:18">
      <c r="A132" s="44" t="s">
        <v>80</v>
      </c>
      <c r="E132" s="25">
        <v>250</v>
      </c>
      <c r="F132" s="13"/>
      <c r="G132" s="26">
        <v>2.84</v>
      </c>
      <c r="H132" s="26">
        <v>3.67</v>
      </c>
      <c r="I132" s="26">
        <v>15.03</v>
      </c>
      <c r="J132" s="26">
        <v>115</v>
      </c>
      <c r="K132" s="26">
        <v>0.08</v>
      </c>
      <c r="L132" s="26">
        <v>4.5999999999999996</v>
      </c>
      <c r="M132" s="26">
        <v>16.84</v>
      </c>
      <c r="N132" s="26">
        <v>1.29</v>
      </c>
      <c r="O132" s="26">
        <v>26.72</v>
      </c>
      <c r="P132" s="26">
        <v>57.7</v>
      </c>
      <c r="Q132" s="26">
        <v>20.28</v>
      </c>
      <c r="R132" s="26">
        <v>0.93</v>
      </c>
    </row>
    <row r="133" spans="1:18" s="31" customFormat="1">
      <c r="A133" s="44"/>
      <c r="B133" s="44"/>
      <c r="C133" s="44"/>
      <c r="D133" s="44"/>
      <c r="E133" s="18"/>
      <c r="F133" s="15"/>
      <c r="G133" s="40">
        <f>G132</f>
        <v>2.84</v>
      </c>
      <c r="H133" s="40">
        <f t="shared" ref="H133:R133" si="25">H132</f>
        <v>3.67</v>
      </c>
      <c r="I133" s="40">
        <f t="shared" si="25"/>
        <v>15.03</v>
      </c>
      <c r="J133" s="40">
        <f t="shared" si="25"/>
        <v>115</v>
      </c>
      <c r="K133" s="40">
        <f t="shared" si="25"/>
        <v>0.08</v>
      </c>
      <c r="L133" s="40">
        <f t="shared" si="25"/>
        <v>4.5999999999999996</v>
      </c>
      <c r="M133" s="40">
        <f t="shared" si="25"/>
        <v>16.84</v>
      </c>
      <c r="N133" s="40">
        <f t="shared" si="25"/>
        <v>1.29</v>
      </c>
      <c r="O133" s="40">
        <f t="shared" si="25"/>
        <v>26.72</v>
      </c>
      <c r="P133" s="40">
        <f t="shared" si="25"/>
        <v>57.7</v>
      </c>
      <c r="Q133" s="40">
        <f t="shared" si="25"/>
        <v>20.28</v>
      </c>
      <c r="R133" s="40">
        <f t="shared" si="25"/>
        <v>0.93</v>
      </c>
    </row>
    <row r="134" spans="1:18" s="31" customFormat="1">
      <c r="A134" s="44"/>
      <c r="B134" s="44"/>
      <c r="C134" s="44"/>
      <c r="D134" s="44"/>
      <c r="E134" s="18"/>
      <c r="F134" s="15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</row>
    <row r="135" spans="1:18" s="31" customFormat="1">
      <c r="A135" s="44"/>
      <c r="B135" s="44"/>
      <c r="C135" s="44"/>
      <c r="D135" s="44"/>
      <c r="E135" s="18"/>
      <c r="F135" s="15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</row>
    <row r="136" spans="1:18">
      <c r="A136" s="19"/>
      <c r="B136" s="19" t="s">
        <v>24</v>
      </c>
      <c r="C136" s="19"/>
      <c r="D136" s="19"/>
      <c r="E136" s="20"/>
      <c r="F136" s="14"/>
      <c r="G136" s="21"/>
      <c r="H136" s="21"/>
      <c r="I136" s="21"/>
      <c r="J136" s="21"/>
    </row>
    <row r="137" spans="1:18" ht="16.5" customHeight="1">
      <c r="A137" s="45" t="s">
        <v>46</v>
      </c>
      <c r="B137" s="45"/>
      <c r="C137" s="45"/>
      <c r="D137" s="45"/>
      <c r="E137" s="24" t="s">
        <v>45</v>
      </c>
      <c r="F137" s="13"/>
      <c r="G137" s="26">
        <v>15</v>
      </c>
      <c r="H137" s="26">
        <v>9</v>
      </c>
      <c r="I137" s="26">
        <v>24.2</v>
      </c>
      <c r="J137" s="26">
        <v>239.3</v>
      </c>
      <c r="K137" s="26">
        <v>0.20499999999999999</v>
      </c>
      <c r="L137" s="26">
        <v>19.5</v>
      </c>
      <c r="M137" s="26">
        <v>103.7</v>
      </c>
      <c r="N137" s="26">
        <v>3.11</v>
      </c>
      <c r="O137" s="26">
        <v>47.95</v>
      </c>
      <c r="P137" s="26">
        <v>189.5</v>
      </c>
      <c r="Q137" s="26">
        <v>58</v>
      </c>
      <c r="R137" s="26">
        <v>2.9</v>
      </c>
    </row>
    <row r="138" spans="1:18" ht="16.5" customHeight="1">
      <c r="A138" s="65" t="s">
        <v>70</v>
      </c>
      <c r="B138" s="65"/>
      <c r="C138" s="65"/>
      <c r="D138" s="65"/>
      <c r="E138" s="25">
        <v>80</v>
      </c>
      <c r="F138" s="13"/>
      <c r="G138" s="26">
        <v>17.940000000000001</v>
      </c>
      <c r="H138" s="26">
        <v>6.41</v>
      </c>
      <c r="I138" s="26">
        <v>5.15</v>
      </c>
      <c r="J138" s="26">
        <v>151</v>
      </c>
      <c r="K138" s="26">
        <v>0.06</v>
      </c>
      <c r="L138" s="26">
        <v>0.64</v>
      </c>
      <c r="M138" s="26">
        <v>32</v>
      </c>
      <c r="N138" s="26">
        <v>1.44</v>
      </c>
      <c r="O138" s="26">
        <v>46.4</v>
      </c>
      <c r="P138" s="26">
        <v>86.4</v>
      </c>
      <c r="Q138" s="26">
        <v>24</v>
      </c>
      <c r="R138" s="26">
        <v>1.44</v>
      </c>
    </row>
    <row r="139" spans="1:18" ht="18" customHeight="1">
      <c r="A139" s="31" t="s">
        <v>67</v>
      </c>
      <c r="B139" s="31"/>
      <c r="C139" s="31"/>
      <c r="D139" s="31"/>
      <c r="E139" s="25">
        <v>250</v>
      </c>
      <c r="F139" s="12"/>
      <c r="G139" s="26">
        <v>15.64</v>
      </c>
      <c r="H139" s="26">
        <v>22.9</v>
      </c>
      <c r="I139" s="26">
        <v>23.3</v>
      </c>
      <c r="J139" s="26">
        <v>364</v>
      </c>
      <c r="K139" s="26">
        <v>0.11</v>
      </c>
      <c r="L139" s="26">
        <v>2.83</v>
      </c>
      <c r="M139" s="26">
        <v>33.299999999999997</v>
      </c>
      <c r="N139" s="26">
        <v>3.55</v>
      </c>
      <c r="O139" s="26">
        <v>22.2</v>
      </c>
      <c r="P139" s="26">
        <v>175.5</v>
      </c>
      <c r="Q139" s="26">
        <v>40.299999999999997</v>
      </c>
      <c r="R139" s="26">
        <v>2.67</v>
      </c>
    </row>
    <row r="140" spans="1:18">
      <c r="F140" s="14"/>
      <c r="G140" s="21">
        <f>SUM(G137:G138)/3</f>
        <v>10.979999999999999</v>
      </c>
      <c r="H140" s="21">
        <f t="shared" ref="H140:R140" si="26">SUM(H137:H138)/3</f>
        <v>5.1366666666666667</v>
      </c>
      <c r="I140" s="21">
        <f t="shared" si="26"/>
        <v>9.7833333333333332</v>
      </c>
      <c r="J140" s="21">
        <f t="shared" si="26"/>
        <v>130.1</v>
      </c>
      <c r="K140" s="21">
        <f t="shared" si="26"/>
        <v>8.8333333333333333E-2</v>
      </c>
      <c r="L140" s="21">
        <f t="shared" si="26"/>
        <v>6.7133333333333338</v>
      </c>
      <c r="M140" s="21">
        <f t="shared" si="26"/>
        <v>45.233333333333327</v>
      </c>
      <c r="N140" s="21">
        <f t="shared" si="26"/>
        <v>1.5166666666666666</v>
      </c>
      <c r="O140" s="21">
        <f t="shared" si="26"/>
        <v>31.45</v>
      </c>
      <c r="P140" s="21">
        <f t="shared" si="26"/>
        <v>91.966666666666654</v>
      </c>
      <c r="Q140" s="21">
        <f t="shared" si="26"/>
        <v>27.333333333333332</v>
      </c>
      <c r="R140" s="21">
        <f t="shared" si="26"/>
        <v>1.4466666666666665</v>
      </c>
    </row>
    <row r="141" spans="1:18">
      <c r="B141" s="19" t="s">
        <v>25</v>
      </c>
      <c r="C141" s="19"/>
      <c r="F141" s="13"/>
      <c r="G141" s="21"/>
      <c r="H141" s="21"/>
      <c r="I141" s="21"/>
      <c r="J141" s="21"/>
    </row>
    <row r="142" spans="1:18" s="45" customFormat="1" ht="17.25" customHeight="1">
      <c r="A142" s="45" t="s">
        <v>88</v>
      </c>
      <c r="E142" s="24" t="s">
        <v>47</v>
      </c>
      <c r="F142" s="13"/>
      <c r="G142" s="26">
        <v>19.13</v>
      </c>
      <c r="H142" s="26">
        <v>10.050000000000001</v>
      </c>
      <c r="I142" s="26">
        <v>38.130000000000003</v>
      </c>
      <c r="J142" s="26">
        <v>326.89999999999998</v>
      </c>
      <c r="K142" s="26">
        <v>0.59</v>
      </c>
      <c r="L142" s="26">
        <v>5.0759999999999996</v>
      </c>
      <c r="M142" s="26">
        <v>71.42</v>
      </c>
      <c r="N142" s="26">
        <v>36.1</v>
      </c>
      <c r="O142" s="26">
        <v>166.3</v>
      </c>
      <c r="P142" s="26">
        <v>297.7</v>
      </c>
      <c r="Q142" s="26">
        <v>131.6</v>
      </c>
      <c r="R142" s="26">
        <v>6.37</v>
      </c>
    </row>
    <row r="143" spans="1:18">
      <c r="F143" s="14"/>
      <c r="G143" s="21">
        <f t="shared" ref="G143:R143" si="27">SUM(G142)</f>
        <v>19.13</v>
      </c>
      <c r="H143" s="21">
        <f t="shared" si="27"/>
        <v>10.050000000000001</v>
      </c>
      <c r="I143" s="21">
        <f t="shared" si="27"/>
        <v>38.130000000000003</v>
      </c>
      <c r="J143" s="21">
        <f t="shared" si="27"/>
        <v>326.89999999999998</v>
      </c>
      <c r="K143" s="21">
        <f t="shared" si="27"/>
        <v>0.59</v>
      </c>
      <c r="L143" s="21">
        <f t="shared" si="27"/>
        <v>5.0759999999999996</v>
      </c>
      <c r="M143" s="21">
        <f t="shared" si="27"/>
        <v>71.42</v>
      </c>
      <c r="N143" s="21">
        <f t="shared" si="27"/>
        <v>36.1</v>
      </c>
      <c r="O143" s="21">
        <f t="shared" si="27"/>
        <v>166.3</v>
      </c>
      <c r="P143" s="21">
        <f t="shared" si="27"/>
        <v>297.7</v>
      </c>
      <c r="Q143" s="21">
        <f t="shared" si="27"/>
        <v>131.6</v>
      </c>
      <c r="R143" s="21">
        <f t="shared" si="27"/>
        <v>6.37</v>
      </c>
    </row>
    <row r="144" spans="1:18" ht="15" customHeight="1">
      <c r="B144" s="19" t="s">
        <v>26</v>
      </c>
      <c r="C144" s="19"/>
      <c r="F144" s="13"/>
    </row>
    <row r="145" spans="1:18" ht="15" customHeight="1">
      <c r="A145" s="63" t="s">
        <v>48</v>
      </c>
      <c r="B145" s="63"/>
      <c r="C145" s="63"/>
      <c r="D145" s="63"/>
      <c r="E145" s="25" t="s">
        <v>75</v>
      </c>
      <c r="F145" s="13"/>
      <c r="G145" s="26">
        <v>1.2</v>
      </c>
      <c r="I145" s="26">
        <v>31.6</v>
      </c>
      <c r="J145" s="26">
        <v>126</v>
      </c>
      <c r="K145" s="26">
        <v>0.02</v>
      </c>
      <c r="L145" s="26">
        <v>0.8</v>
      </c>
      <c r="N145" s="26">
        <v>1.1000000000000001</v>
      </c>
      <c r="O145" s="26">
        <v>32.6</v>
      </c>
      <c r="P145" s="26">
        <v>29.2</v>
      </c>
      <c r="Q145" s="26">
        <v>21</v>
      </c>
      <c r="R145" s="26">
        <v>1.2</v>
      </c>
    </row>
    <row r="146" spans="1:18">
      <c r="F146" s="14"/>
      <c r="G146" s="21">
        <f>SUM(G145)</f>
        <v>1.2</v>
      </c>
      <c r="H146" s="21"/>
      <c r="I146" s="21">
        <f>SUM(I145)</f>
        <v>31.6</v>
      </c>
      <c r="J146" s="21">
        <f>SUM(J145)</f>
        <v>126</v>
      </c>
      <c r="K146" s="21">
        <f>SUM(K145)</f>
        <v>0.02</v>
      </c>
      <c r="L146" s="21">
        <f>SUM(L145)</f>
        <v>0.8</v>
      </c>
      <c r="M146" s="21"/>
      <c r="N146" s="21">
        <f>SUM(N145)</f>
        <v>1.1000000000000001</v>
      </c>
      <c r="O146" s="21">
        <f>SUM(O145)</f>
        <v>32.6</v>
      </c>
      <c r="P146" s="21">
        <f>SUM(P145)</f>
        <v>29.2</v>
      </c>
      <c r="Q146" s="21">
        <f>SUM(Q145)</f>
        <v>21</v>
      </c>
      <c r="R146" s="21">
        <f>SUM(R145)</f>
        <v>1.2</v>
      </c>
    </row>
    <row r="147" spans="1:18">
      <c r="A147" s="44" t="s">
        <v>5</v>
      </c>
      <c r="E147" s="25" t="s">
        <v>92</v>
      </c>
      <c r="F147" s="13"/>
      <c r="G147" s="26">
        <v>2.9</v>
      </c>
      <c r="H147" s="26">
        <v>0.8</v>
      </c>
      <c r="I147" s="26">
        <v>17</v>
      </c>
      <c r="J147" s="26">
        <v>90</v>
      </c>
      <c r="K147" s="26">
        <v>0.04</v>
      </c>
      <c r="N147" s="26">
        <v>0.4</v>
      </c>
      <c r="O147" s="26">
        <v>8.6999999999999993</v>
      </c>
      <c r="P147" s="26">
        <v>34.1</v>
      </c>
      <c r="Q147" s="26">
        <v>9.1</v>
      </c>
      <c r="R147" s="26">
        <v>0.52</v>
      </c>
    </row>
    <row r="148" spans="1:18">
      <c r="F148" s="14"/>
      <c r="G148" s="21">
        <f>G147</f>
        <v>2.9</v>
      </c>
      <c r="H148" s="21">
        <f t="shared" ref="H148:R148" si="28">H147</f>
        <v>0.8</v>
      </c>
      <c r="I148" s="21">
        <f t="shared" si="28"/>
        <v>17</v>
      </c>
      <c r="J148" s="21">
        <f t="shared" si="28"/>
        <v>90</v>
      </c>
      <c r="K148" s="21">
        <f t="shared" si="28"/>
        <v>0.04</v>
      </c>
      <c r="L148" s="21">
        <f t="shared" si="28"/>
        <v>0</v>
      </c>
      <c r="M148" s="21">
        <f t="shared" si="28"/>
        <v>0</v>
      </c>
      <c r="N148" s="21">
        <f t="shared" si="28"/>
        <v>0.4</v>
      </c>
      <c r="O148" s="21">
        <f t="shared" si="28"/>
        <v>8.6999999999999993</v>
      </c>
      <c r="P148" s="21">
        <f t="shared" si="28"/>
        <v>34.1</v>
      </c>
      <c r="Q148" s="21">
        <f t="shared" si="28"/>
        <v>9.1</v>
      </c>
      <c r="R148" s="21">
        <f t="shared" si="28"/>
        <v>0.52</v>
      </c>
    </row>
    <row r="149" spans="1:18">
      <c r="F149" s="14"/>
    </row>
    <row r="150" spans="1:18">
      <c r="D150" s="19"/>
      <c r="E150" s="20" t="s">
        <v>6</v>
      </c>
      <c r="F150" s="11"/>
      <c r="G150" s="21">
        <f>G147+G146+G143+G140+G133+G127</f>
        <v>39.25</v>
      </c>
      <c r="H150" s="21">
        <f t="shared" ref="H150:R150" si="29">H147+H146+H143+H140+H133+H127</f>
        <v>20.849999999999998</v>
      </c>
      <c r="I150" s="21">
        <f t="shared" si="29"/>
        <v>127.11</v>
      </c>
      <c r="J150" s="21">
        <f t="shared" si="29"/>
        <v>869</v>
      </c>
      <c r="K150" s="21">
        <f t="shared" si="29"/>
        <v>0.85166666666666657</v>
      </c>
      <c r="L150" s="21">
        <f t="shared" si="29"/>
        <v>20.559333333333331</v>
      </c>
      <c r="M150" s="21">
        <f t="shared" si="29"/>
        <v>135.16</v>
      </c>
      <c r="N150" s="21">
        <f t="shared" si="29"/>
        <v>40.693333333333335</v>
      </c>
      <c r="O150" s="21">
        <f t="shared" si="29"/>
        <v>332.43666666666667</v>
      </c>
      <c r="P150" s="21">
        <f t="shared" si="29"/>
        <v>561.66666666666663</v>
      </c>
      <c r="Q150" s="21">
        <f t="shared" si="29"/>
        <v>218.06333333333333</v>
      </c>
      <c r="R150" s="21">
        <f t="shared" si="29"/>
        <v>11.436666666666667</v>
      </c>
    </row>
    <row r="151" spans="1:18">
      <c r="B151" s="19"/>
      <c r="D151" s="19" t="s">
        <v>49</v>
      </c>
      <c r="J151" s="47">
        <f>J150*60%/1627.8</f>
        <v>0.32030962034647992</v>
      </c>
    </row>
    <row r="154" spans="1:18">
      <c r="F154" s="1"/>
      <c r="G154" s="21"/>
      <c r="H154" s="21"/>
      <c r="I154" s="21"/>
      <c r="J154" s="21"/>
    </row>
    <row r="155" spans="1:18">
      <c r="A155" s="43" t="s">
        <v>34</v>
      </c>
      <c r="B155" s="19"/>
      <c r="C155" s="19"/>
      <c r="H155" s="21"/>
      <c r="I155" s="21"/>
      <c r="J155" s="21"/>
    </row>
    <row r="156" spans="1:18">
      <c r="A156" s="19"/>
      <c r="B156" s="19"/>
      <c r="C156" s="19"/>
      <c r="H156" s="21"/>
      <c r="I156" s="21"/>
      <c r="J156" s="21"/>
    </row>
    <row r="157" spans="1:18">
      <c r="B157" s="19" t="s">
        <v>94</v>
      </c>
      <c r="E157" s="20"/>
      <c r="F157" s="3"/>
      <c r="G157" s="21"/>
      <c r="H157" s="21"/>
      <c r="I157" s="21"/>
      <c r="J157" s="21"/>
    </row>
    <row r="158" spans="1:18" s="45" customFormat="1" ht="18" customHeight="1">
      <c r="A158" s="65" t="s">
        <v>71</v>
      </c>
      <c r="B158" s="65"/>
      <c r="C158" s="65"/>
      <c r="D158" s="65"/>
      <c r="E158" s="25" t="s">
        <v>72</v>
      </c>
      <c r="F158" s="17"/>
      <c r="G158" s="26"/>
      <c r="H158" s="26">
        <v>0.59</v>
      </c>
      <c r="I158" s="26">
        <v>6.1</v>
      </c>
      <c r="J158" s="26">
        <v>2.04</v>
      </c>
      <c r="K158" s="26">
        <v>67</v>
      </c>
      <c r="L158" s="26">
        <v>1.2E-2</v>
      </c>
      <c r="M158" s="26">
        <v>3.87</v>
      </c>
      <c r="N158" s="26">
        <v>0.06</v>
      </c>
      <c r="O158" s="26">
        <v>0.09</v>
      </c>
      <c r="P158" s="26">
        <v>11.7</v>
      </c>
      <c r="Q158" s="26">
        <v>11.4</v>
      </c>
      <c r="R158" s="26">
        <v>4.8</v>
      </c>
    </row>
    <row r="159" spans="1:18">
      <c r="A159" s="66" t="s">
        <v>50</v>
      </c>
      <c r="B159" s="66"/>
      <c r="C159" s="66"/>
      <c r="D159" s="66"/>
      <c r="E159" s="25">
        <v>75</v>
      </c>
      <c r="F159" s="16"/>
      <c r="G159" s="16">
        <v>4.0999999999999996</v>
      </c>
      <c r="H159" s="16">
        <v>2.6</v>
      </c>
      <c r="I159" s="16">
        <v>31.3</v>
      </c>
      <c r="J159" s="16">
        <v>157</v>
      </c>
      <c r="K159" s="26">
        <v>0.08</v>
      </c>
      <c r="M159" s="26">
        <v>13</v>
      </c>
      <c r="N159" s="26">
        <v>0.7</v>
      </c>
      <c r="O159" s="26">
        <v>13</v>
      </c>
      <c r="P159" s="26">
        <v>46</v>
      </c>
      <c r="Q159" s="26">
        <v>17</v>
      </c>
      <c r="R159" s="26">
        <v>1</v>
      </c>
    </row>
    <row r="160" spans="1:18">
      <c r="A160" s="44" t="s">
        <v>36</v>
      </c>
      <c r="E160" s="25" t="s">
        <v>37</v>
      </c>
      <c r="F160" s="16"/>
      <c r="G160" s="26">
        <v>6.93</v>
      </c>
      <c r="H160" s="26">
        <v>11.65</v>
      </c>
      <c r="I160" s="26">
        <v>46.36</v>
      </c>
      <c r="J160" s="26">
        <v>323</v>
      </c>
      <c r="K160" s="26">
        <v>0.44</v>
      </c>
      <c r="L160" s="26">
        <v>2.7</v>
      </c>
      <c r="N160" s="26">
        <v>0.5</v>
      </c>
      <c r="O160" s="26">
        <v>80.58</v>
      </c>
      <c r="P160" s="26">
        <v>70.5</v>
      </c>
      <c r="Q160" s="26">
        <v>226.75</v>
      </c>
      <c r="R160" s="26">
        <v>56.75</v>
      </c>
    </row>
    <row r="161" spans="1:19">
      <c r="A161" s="67" t="s">
        <v>97</v>
      </c>
      <c r="B161" s="67"/>
      <c r="C161" s="67"/>
      <c r="D161" s="67"/>
      <c r="E161" s="27">
        <v>250</v>
      </c>
      <c r="F161" s="4"/>
      <c r="G161" s="28">
        <v>5.95</v>
      </c>
      <c r="H161" s="28">
        <v>8.48</v>
      </c>
      <c r="I161" s="28">
        <v>14.62</v>
      </c>
      <c r="J161" s="28">
        <v>171.6</v>
      </c>
      <c r="K161" s="28">
        <v>0.7</v>
      </c>
      <c r="L161" s="28">
        <v>5.75</v>
      </c>
      <c r="M161" s="28">
        <v>21.05</v>
      </c>
      <c r="N161" s="28">
        <v>1.61</v>
      </c>
      <c r="O161" s="28">
        <v>33.4</v>
      </c>
      <c r="P161" s="28">
        <v>72.12</v>
      </c>
      <c r="Q161" s="48">
        <v>25.35</v>
      </c>
      <c r="R161" s="49">
        <v>1.1599999999999999</v>
      </c>
    </row>
    <row r="162" spans="1:19">
      <c r="A162" s="65"/>
      <c r="B162" s="65"/>
      <c r="C162" s="65"/>
      <c r="D162" s="65"/>
      <c r="F162" s="16"/>
      <c r="G162" s="21">
        <f>SUM(G159:G160:G158)/4</f>
        <v>2.7574999999999998</v>
      </c>
      <c r="H162" s="21">
        <f>SUM(H159:H160:H158)/4</f>
        <v>3.71</v>
      </c>
      <c r="I162" s="21">
        <f>SUM(I159:I160:I158)/4</f>
        <v>20.939999999999998</v>
      </c>
      <c r="J162" s="21">
        <f>SUM(J159:J160:J158)/4</f>
        <v>120.50999999999999</v>
      </c>
      <c r="K162" s="21">
        <f>SUM(K159:K160:K158)/4</f>
        <v>16.88</v>
      </c>
      <c r="L162" s="21">
        <f>SUM(L159:L160:L158)/4</f>
        <v>0.67800000000000005</v>
      </c>
      <c r="M162" s="21">
        <f>SUM(M159:M160:M158)/4</f>
        <v>4.2175000000000002</v>
      </c>
      <c r="N162" s="21">
        <f>SUM(N159:N160:N158)/4</f>
        <v>0.315</v>
      </c>
      <c r="O162" s="21">
        <f>SUM(O159:O160:O158)/4</f>
        <v>23.4175</v>
      </c>
      <c r="P162" s="21">
        <f>SUM(P159:P160:P158)/4</f>
        <v>32.049999999999997</v>
      </c>
      <c r="Q162" s="21">
        <f>SUM(Q159:Q160:Q158)/4</f>
        <v>63.787500000000001</v>
      </c>
      <c r="R162" s="21">
        <f>SUM(R159:R160:R158)/4</f>
        <v>15.637499999999999</v>
      </c>
    </row>
    <row r="163" spans="1:19" ht="27" hidden="1" customHeight="1">
      <c r="A163" s="65"/>
      <c r="B163" s="65"/>
      <c r="C163" s="65"/>
      <c r="D163" s="65"/>
      <c r="F163" s="1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</row>
    <row r="164" spans="1:19" hidden="1">
      <c r="B164" s="19"/>
      <c r="F164" s="16"/>
    </row>
    <row r="165" spans="1:19" ht="15" hidden="1" customHeight="1">
      <c r="A165" s="63"/>
      <c r="B165" s="63"/>
      <c r="C165" s="63"/>
      <c r="D165" s="63"/>
      <c r="F165" s="16"/>
    </row>
    <row r="166" spans="1:19" hidden="1">
      <c r="F166" s="1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</row>
    <row r="167" spans="1:19">
      <c r="B167" s="19" t="s">
        <v>95</v>
      </c>
      <c r="F167" s="11"/>
      <c r="G167" s="21"/>
      <c r="H167" s="21"/>
      <c r="I167" s="21"/>
      <c r="J167" s="21"/>
    </row>
    <row r="168" spans="1:19" ht="7.5" customHeight="1">
      <c r="B168" s="19"/>
      <c r="F168" s="11"/>
      <c r="G168" s="21"/>
      <c r="H168" s="21"/>
      <c r="I168" s="21"/>
      <c r="J168" s="21"/>
    </row>
    <row r="169" spans="1:19">
      <c r="A169" s="41" t="s">
        <v>89</v>
      </c>
      <c r="E169" s="25" t="s">
        <v>51</v>
      </c>
      <c r="F169" s="16"/>
      <c r="G169" s="16">
        <v>9.4600000000000009</v>
      </c>
      <c r="H169" s="16">
        <v>10.3</v>
      </c>
      <c r="I169" s="16">
        <v>9.01</v>
      </c>
      <c r="J169" s="16">
        <v>154</v>
      </c>
      <c r="K169" s="16">
        <v>0.06</v>
      </c>
      <c r="L169" s="16">
        <v>0.27</v>
      </c>
      <c r="M169" s="16">
        <v>22.27</v>
      </c>
      <c r="N169" s="16">
        <v>0.48</v>
      </c>
      <c r="O169" s="16">
        <v>51.5</v>
      </c>
      <c r="P169" s="16">
        <v>118.58</v>
      </c>
      <c r="Q169" s="16">
        <v>21.64</v>
      </c>
      <c r="R169" s="16">
        <v>0.85</v>
      </c>
      <c r="S169" s="6"/>
    </row>
    <row r="170" spans="1:19" s="57" customFormat="1" ht="16.5" customHeight="1">
      <c r="A170" s="57" t="s">
        <v>53</v>
      </c>
      <c r="E170" s="58" t="s">
        <v>54</v>
      </c>
      <c r="F170" s="58"/>
      <c r="G170" s="59">
        <v>6.8</v>
      </c>
      <c r="H170" s="59">
        <v>6.8</v>
      </c>
      <c r="I170" s="59">
        <v>9.67</v>
      </c>
      <c r="J170" s="60">
        <v>145.47</v>
      </c>
      <c r="K170" s="59">
        <v>0.7</v>
      </c>
      <c r="L170" s="59">
        <v>0.56000000000000005</v>
      </c>
      <c r="M170" s="59">
        <v>7</v>
      </c>
      <c r="N170" s="60">
        <v>1.87</v>
      </c>
      <c r="O170" s="59">
        <v>23.8</v>
      </c>
      <c r="P170" s="59">
        <v>117.6</v>
      </c>
      <c r="Q170" s="59">
        <v>17.5</v>
      </c>
      <c r="R170" s="59">
        <v>0.49</v>
      </c>
      <c r="S170" s="61"/>
    </row>
    <row r="171" spans="1:19" ht="19.5" customHeight="1">
      <c r="A171" s="44" t="s">
        <v>96</v>
      </c>
      <c r="E171" s="25">
        <v>100</v>
      </c>
      <c r="F171" s="17"/>
      <c r="G171" s="50">
        <v>15.6</v>
      </c>
      <c r="H171" s="50">
        <v>7.8</v>
      </c>
      <c r="I171" s="50">
        <v>24.31</v>
      </c>
      <c r="J171" s="50">
        <v>178.2</v>
      </c>
      <c r="K171" s="50">
        <v>0.5</v>
      </c>
      <c r="L171" s="50">
        <v>2.4</v>
      </c>
      <c r="M171" s="50">
        <v>12.8</v>
      </c>
      <c r="N171" s="50">
        <v>0.19</v>
      </c>
      <c r="O171" s="50">
        <v>5.4</v>
      </c>
      <c r="P171" s="50">
        <v>41.3</v>
      </c>
      <c r="Q171" s="50">
        <v>19.079999999999998</v>
      </c>
      <c r="R171" s="50">
        <v>0.43</v>
      </c>
      <c r="S171" s="6"/>
    </row>
    <row r="172" spans="1:19">
      <c r="F172" s="11"/>
      <c r="G172" s="11">
        <f>SUM(G169:G170)/3</f>
        <v>5.4200000000000008</v>
      </c>
      <c r="H172" s="11">
        <f t="shared" ref="H172:R172" si="30">SUM(H169:H170)/3</f>
        <v>5.7</v>
      </c>
      <c r="I172" s="11">
        <f t="shared" si="30"/>
        <v>6.2266666666666666</v>
      </c>
      <c r="J172" s="11">
        <f t="shared" si="30"/>
        <v>99.823333333333338</v>
      </c>
      <c r="K172" s="11">
        <f t="shared" si="30"/>
        <v>0.25333333333333335</v>
      </c>
      <c r="L172" s="11">
        <f t="shared" si="30"/>
        <v>0.27666666666666667</v>
      </c>
      <c r="M172" s="11">
        <f t="shared" si="30"/>
        <v>9.7566666666666659</v>
      </c>
      <c r="N172" s="11">
        <f t="shared" si="30"/>
        <v>0.78333333333333333</v>
      </c>
      <c r="O172" s="11">
        <f t="shared" si="30"/>
        <v>25.099999999999998</v>
      </c>
      <c r="P172" s="11">
        <f t="shared" si="30"/>
        <v>78.726666666666674</v>
      </c>
      <c r="Q172" s="11">
        <f t="shared" si="30"/>
        <v>13.046666666666667</v>
      </c>
      <c r="R172" s="11">
        <f t="shared" si="30"/>
        <v>0.4466666666666666</v>
      </c>
      <c r="S172" s="6"/>
    </row>
    <row r="173" spans="1:19" ht="23.25" customHeight="1">
      <c r="B173" s="19" t="s">
        <v>25</v>
      </c>
      <c r="F173" s="11"/>
      <c r="G173" s="11"/>
      <c r="H173" s="11"/>
      <c r="I173" s="11"/>
      <c r="J173" s="11"/>
      <c r="K173" s="16"/>
      <c r="L173" s="16"/>
      <c r="M173" s="16"/>
      <c r="N173" s="16"/>
      <c r="O173" s="16"/>
      <c r="P173" s="16"/>
      <c r="Q173" s="16"/>
      <c r="R173" s="16"/>
      <c r="S173" s="6"/>
    </row>
    <row r="174" spans="1:19">
      <c r="A174" s="45" t="s">
        <v>90</v>
      </c>
      <c r="B174" s="45"/>
      <c r="C174" s="45"/>
      <c r="D174" s="45"/>
      <c r="E174" s="25" t="s">
        <v>74</v>
      </c>
      <c r="F174" s="16"/>
      <c r="G174" s="26">
        <v>9.07</v>
      </c>
      <c r="H174" s="26">
        <v>5.55</v>
      </c>
      <c r="I174" s="26">
        <v>43.06</v>
      </c>
      <c r="J174" s="26">
        <v>257</v>
      </c>
      <c r="K174" s="26">
        <v>0.51</v>
      </c>
      <c r="L174" s="26">
        <v>4.87</v>
      </c>
      <c r="M174" s="26">
        <v>35.130000000000003</v>
      </c>
      <c r="N174" s="26">
        <v>1.25</v>
      </c>
      <c r="O174" s="26">
        <v>159.61000000000001</v>
      </c>
      <c r="P174" s="26">
        <v>285.22000000000003</v>
      </c>
      <c r="Q174" s="26">
        <v>126.37</v>
      </c>
      <c r="R174" s="26">
        <v>6.18</v>
      </c>
    </row>
    <row r="175" spans="1:19">
      <c r="F175" s="11"/>
      <c r="G175" s="21">
        <f t="shared" ref="G175:R175" si="31">SUM(G174)</f>
        <v>9.07</v>
      </c>
      <c r="H175" s="21">
        <f t="shared" si="31"/>
        <v>5.55</v>
      </c>
      <c r="I175" s="21">
        <f t="shared" si="31"/>
        <v>43.06</v>
      </c>
      <c r="J175" s="21">
        <f t="shared" si="31"/>
        <v>257</v>
      </c>
      <c r="K175" s="21">
        <f t="shared" si="31"/>
        <v>0.51</v>
      </c>
      <c r="L175" s="21">
        <f t="shared" si="31"/>
        <v>4.87</v>
      </c>
      <c r="M175" s="21">
        <f t="shared" si="31"/>
        <v>35.130000000000003</v>
      </c>
      <c r="N175" s="21">
        <f t="shared" si="31"/>
        <v>1.25</v>
      </c>
      <c r="O175" s="21">
        <f t="shared" si="31"/>
        <v>159.61000000000001</v>
      </c>
      <c r="P175" s="21">
        <f t="shared" si="31"/>
        <v>285.22000000000003</v>
      </c>
      <c r="Q175" s="21">
        <f t="shared" si="31"/>
        <v>126.37</v>
      </c>
      <c r="R175" s="21">
        <f t="shared" si="31"/>
        <v>6.18</v>
      </c>
    </row>
    <row r="176" spans="1:19" ht="27" customHeight="1">
      <c r="B176" s="19" t="s">
        <v>55</v>
      </c>
      <c r="C176" s="19"/>
      <c r="F176" s="17"/>
      <c r="H176" s="21"/>
      <c r="I176" s="21"/>
      <c r="J176" s="21"/>
    </row>
    <row r="177" spans="1:19" ht="30.75" customHeight="1">
      <c r="A177" s="64" t="s">
        <v>76</v>
      </c>
      <c r="B177" s="64"/>
      <c r="C177" s="64"/>
      <c r="D177" s="64"/>
      <c r="E177" s="17">
        <v>200</v>
      </c>
      <c r="F177" s="16"/>
      <c r="G177" s="42">
        <v>0.04</v>
      </c>
      <c r="H177" s="42">
        <v>0.03</v>
      </c>
      <c r="I177" s="42">
        <v>28.08</v>
      </c>
      <c r="J177" s="42">
        <v>114.6</v>
      </c>
      <c r="K177" s="42">
        <v>0.02</v>
      </c>
      <c r="L177" s="42">
        <v>26</v>
      </c>
      <c r="M177" s="42"/>
      <c r="N177" s="42">
        <v>0.4</v>
      </c>
      <c r="O177" s="42">
        <v>18</v>
      </c>
      <c r="P177" s="42">
        <v>18</v>
      </c>
      <c r="Q177" s="42">
        <v>12</v>
      </c>
      <c r="R177" s="42">
        <v>0.8</v>
      </c>
    </row>
    <row r="178" spans="1:19">
      <c r="A178" s="63" t="s">
        <v>60</v>
      </c>
      <c r="B178" s="63"/>
      <c r="C178" s="63"/>
      <c r="D178" s="63"/>
      <c r="E178" s="25" t="s">
        <v>28</v>
      </c>
      <c r="F178" s="16"/>
      <c r="G178" s="26">
        <v>0.46</v>
      </c>
      <c r="H178" s="26">
        <v>0.02</v>
      </c>
      <c r="I178" s="26">
        <v>16.25</v>
      </c>
      <c r="J178" s="26">
        <v>67</v>
      </c>
      <c r="O178" s="26">
        <v>0.4</v>
      </c>
      <c r="R178" s="26">
        <v>0.4</v>
      </c>
    </row>
    <row r="179" spans="1:19">
      <c r="E179" s="20"/>
      <c r="F179" s="11"/>
      <c r="G179" s="21">
        <f>(G178+G177)/2</f>
        <v>0.25</v>
      </c>
      <c r="H179" s="21">
        <f t="shared" ref="H179:R179" si="32">(H178+H177)/2</f>
        <v>2.5000000000000001E-2</v>
      </c>
      <c r="I179" s="21">
        <f t="shared" si="32"/>
        <v>22.164999999999999</v>
      </c>
      <c r="J179" s="21">
        <f t="shared" si="32"/>
        <v>90.8</v>
      </c>
      <c r="K179" s="21">
        <f t="shared" si="32"/>
        <v>0.01</v>
      </c>
      <c r="L179" s="21">
        <f t="shared" si="32"/>
        <v>13</v>
      </c>
      <c r="M179" s="21">
        <f t="shared" si="32"/>
        <v>0</v>
      </c>
      <c r="N179" s="21">
        <f t="shared" si="32"/>
        <v>0.2</v>
      </c>
      <c r="O179" s="21">
        <f t="shared" si="32"/>
        <v>9.1999999999999993</v>
      </c>
      <c r="P179" s="21">
        <f t="shared" si="32"/>
        <v>9</v>
      </c>
      <c r="Q179" s="21">
        <f t="shared" si="32"/>
        <v>6</v>
      </c>
      <c r="R179" s="21">
        <f t="shared" si="32"/>
        <v>0.60000000000000009</v>
      </c>
    </row>
    <row r="180" spans="1:19">
      <c r="A180" s="44" t="s">
        <v>5</v>
      </c>
      <c r="E180" s="25" t="s">
        <v>92</v>
      </c>
      <c r="F180" s="16"/>
      <c r="G180" s="26">
        <v>2.9</v>
      </c>
      <c r="H180" s="26">
        <v>0.8</v>
      </c>
      <c r="I180" s="26">
        <v>17</v>
      </c>
      <c r="J180" s="26">
        <v>90</v>
      </c>
      <c r="K180" s="26">
        <v>0.04</v>
      </c>
      <c r="N180" s="26">
        <v>0.4</v>
      </c>
      <c r="O180" s="26">
        <v>8.6999999999999993</v>
      </c>
      <c r="P180" s="26">
        <v>34.1</v>
      </c>
      <c r="Q180" s="26">
        <v>9.1</v>
      </c>
      <c r="R180" s="26">
        <v>0.52</v>
      </c>
    </row>
    <row r="181" spans="1:19">
      <c r="F181" s="11"/>
      <c r="G181" s="21">
        <f>G180</f>
        <v>2.9</v>
      </c>
      <c r="H181" s="21">
        <f t="shared" ref="H181:R181" si="33">H180</f>
        <v>0.8</v>
      </c>
      <c r="I181" s="21">
        <f t="shared" si="33"/>
        <v>17</v>
      </c>
      <c r="J181" s="21">
        <f t="shared" si="33"/>
        <v>90</v>
      </c>
      <c r="K181" s="21">
        <f t="shared" si="33"/>
        <v>0.04</v>
      </c>
      <c r="L181" s="21">
        <f t="shared" si="33"/>
        <v>0</v>
      </c>
      <c r="M181" s="21">
        <f t="shared" si="33"/>
        <v>0</v>
      </c>
      <c r="N181" s="21">
        <f t="shared" si="33"/>
        <v>0.4</v>
      </c>
      <c r="O181" s="21">
        <f t="shared" si="33"/>
        <v>8.6999999999999993</v>
      </c>
      <c r="P181" s="21">
        <f t="shared" si="33"/>
        <v>34.1</v>
      </c>
      <c r="Q181" s="21">
        <f t="shared" si="33"/>
        <v>9.1</v>
      </c>
      <c r="R181" s="21">
        <f t="shared" si="33"/>
        <v>0.52</v>
      </c>
    </row>
    <row r="182" spans="1:19">
      <c r="F182" s="11"/>
    </row>
    <row r="183" spans="1:19">
      <c r="F183" s="5"/>
    </row>
    <row r="184" spans="1:19">
      <c r="D184" s="19"/>
      <c r="E184" s="20" t="s">
        <v>6</v>
      </c>
      <c r="F184" s="1"/>
      <c r="G184" s="21">
        <f>G181+G179+G175+G172+G162</f>
        <v>20.397500000000001</v>
      </c>
      <c r="H184" s="21">
        <f t="shared" ref="H184:R184" si="34">H181+H179+H175+H172+H162</f>
        <v>15.785</v>
      </c>
      <c r="I184" s="21">
        <f t="shared" si="34"/>
        <v>109.39166666666665</v>
      </c>
      <c r="J184" s="21">
        <f t="shared" si="34"/>
        <v>658.13333333333333</v>
      </c>
      <c r="K184" s="21">
        <f t="shared" si="34"/>
        <v>17.693333333333332</v>
      </c>
      <c r="L184" s="21">
        <f t="shared" si="34"/>
        <v>18.824666666666669</v>
      </c>
      <c r="M184" s="21">
        <f t="shared" si="34"/>
        <v>49.104166666666671</v>
      </c>
      <c r="N184" s="21">
        <f t="shared" si="34"/>
        <v>2.9483333333333333</v>
      </c>
      <c r="O184" s="21">
        <f t="shared" si="34"/>
        <v>226.0275</v>
      </c>
      <c r="P184" s="21">
        <f t="shared" si="34"/>
        <v>439.09666666666675</v>
      </c>
      <c r="Q184" s="21">
        <f t="shared" si="34"/>
        <v>218.30416666666665</v>
      </c>
      <c r="R184" s="21">
        <f t="shared" si="34"/>
        <v>23.384166666666665</v>
      </c>
    </row>
    <row r="185" spans="1:19">
      <c r="D185" s="19"/>
      <c r="E185" s="20"/>
      <c r="F185" s="1"/>
      <c r="G185" s="21"/>
      <c r="H185" s="21"/>
      <c r="I185" s="21"/>
      <c r="J185" s="47">
        <f>J184*60%/1627.8</f>
        <v>0.24258508416267355</v>
      </c>
    </row>
    <row r="186" spans="1:19">
      <c r="F186" s="1"/>
      <c r="G186" s="21"/>
      <c r="H186" s="21"/>
      <c r="I186" s="21"/>
      <c r="J186" s="21"/>
    </row>
    <row r="187" spans="1:19">
      <c r="S187" s="44"/>
    </row>
    <row r="188" spans="1:19">
      <c r="F188" s="5"/>
      <c r="S188" s="44"/>
    </row>
    <row r="189" spans="1:19">
      <c r="F189" s="5"/>
      <c r="H189" s="21"/>
      <c r="I189" s="21"/>
      <c r="J189" s="21"/>
      <c r="S189" s="44"/>
    </row>
  </sheetData>
  <mergeCells count="24">
    <mergeCell ref="D3:H3"/>
    <mergeCell ref="A1:R1"/>
    <mergeCell ref="A11:D11"/>
    <mergeCell ref="A129:D129"/>
    <mergeCell ref="A50:D50"/>
    <mergeCell ref="A65:D65"/>
    <mergeCell ref="A16:D16"/>
    <mergeCell ref="A19:D19"/>
    <mergeCell ref="A95:D95"/>
    <mergeCell ref="A110:D110"/>
    <mergeCell ref="A126:D126"/>
    <mergeCell ref="A43:D43"/>
    <mergeCell ref="A125:D125"/>
    <mergeCell ref="A92:D92"/>
    <mergeCell ref="B2:J2"/>
    <mergeCell ref="A178:D178"/>
    <mergeCell ref="A177:D177"/>
    <mergeCell ref="A138:D138"/>
    <mergeCell ref="A145:D145"/>
    <mergeCell ref="A165:D165"/>
    <mergeCell ref="A159:D159"/>
    <mergeCell ref="A162:D163"/>
    <mergeCell ref="A158:D158"/>
    <mergeCell ref="A161:D161"/>
  </mergeCells>
  <pageMargins left="0.59055118110236227" right="0.39370078740157483" top="0.39370078740157483" bottom="0.39370078740157483" header="0.31496062992125984" footer="0.31496062992125984"/>
  <pageSetup paperSize="9" scale="55" orientation="landscape" r:id="rId1"/>
  <rowBreaks count="2" manualBreakCount="2">
    <brk id="56" max="16383" man="1"/>
    <brk id="1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71</vt:lpstr>
      <vt:lpstr>'71'!Область_печати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2021-06-21T13:33:40Z</dcterms:modified>
</cp:coreProperties>
</file>